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Escritorio\PRESUPUESTO LIBRE ACCESO 2023\"/>
    </mc:Choice>
  </mc:AlternateContent>
  <xr:revisionPtr revIDLastSave="0" documentId="13_ncr:1_{FA80E328-14C5-42A0-8A2E-5B7D3DC9EC59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Ejecución  " sheetId="4" r:id="rId1"/>
  </sheets>
  <definedNames>
    <definedName name="_xlnm.Print_Area" localSheetId="0">'Plantilla Ejecución  '!$A$1:$P$110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5" i="4" l="1"/>
  <c r="P37" i="4"/>
  <c r="P35" i="4"/>
  <c r="P36" i="4"/>
  <c r="P30" i="4"/>
  <c r="P31" i="4"/>
  <c r="P32" i="4"/>
  <c r="P33" i="4"/>
  <c r="P34" i="4"/>
  <c r="P29" i="4"/>
  <c r="P56" i="4"/>
  <c r="P57" i="4"/>
  <c r="P58" i="4"/>
  <c r="P59" i="4"/>
  <c r="P60" i="4"/>
  <c r="P61" i="4"/>
  <c r="P62" i="4"/>
  <c r="P63" i="4"/>
  <c r="P20" i="4"/>
  <c r="P21" i="4"/>
  <c r="P22" i="4"/>
  <c r="P23" i="4"/>
  <c r="P24" i="4"/>
  <c r="P19" i="4"/>
  <c r="P14" i="4"/>
  <c r="P15" i="4"/>
  <c r="P16" i="4"/>
  <c r="P17" i="4"/>
  <c r="P13" i="4"/>
  <c r="O72" i="4"/>
  <c r="O69" i="4"/>
  <c r="O64" i="4"/>
  <c r="O54" i="4"/>
  <c r="O46" i="4"/>
  <c r="O38" i="4"/>
  <c r="O28" i="4"/>
  <c r="P48" i="4"/>
  <c r="P49" i="4"/>
  <c r="P50" i="4"/>
  <c r="P51" i="4"/>
  <c r="P52" i="4"/>
  <c r="P53" i="4"/>
  <c r="P47" i="4"/>
  <c r="P40" i="4"/>
  <c r="P41" i="4"/>
  <c r="P42" i="4"/>
  <c r="P43" i="4"/>
  <c r="P44" i="4"/>
  <c r="P45" i="4"/>
  <c r="P39" i="4"/>
  <c r="P27" i="4"/>
  <c r="P26" i="4"/>
  <c r="P25" i="4"/>
  <c r="P65" i="4"/>
  <c r="P66" i="4"/>
  <c r="P67" i="4"/>
  <c r="P68" i="4"/>
  <c r="P70" i="4"/>
  <c r="P71" i="4"/>
  <c r="P73" i="4"/>
  <c r="P74" i="4"/>
  <c r="P75" i="4"/>
  <c r="P79" i="4"/>
  <c r="P80" i="4"/>
  <c r="P82" i="4"/>
  <c r="P83" i="4"/>
  <c r="P85" i="4"/>
  <c r="P87" i="4"/>
  <c r="N46" i="4"/>
  <c r="N28" i="4"/>
  <c r="N38" i="4"/>
  <c r="N84" i="4"/>
  <c r="N81" i="4"/>
  <c r="N78" i="4"/>
  <c r="N72" i="4"/>
  <c r="N69" i="4"/>
  <c r="N64" i="4"/>
  <c r="N54" i="4"/>
  <c r="M46" i="4"/>
  <c r="M38" i="4"/>
  <c r="M84" i="4"/>
  <c r="M81" i="4"/>
  <c r="M78" i="4"/>
  <c r="M72" i="4"/>
  <c r="M69" i="4"/>
  <c r="M64" i="4"/>
  <c r="M54" i="4"/>
  <c r="M28" i="4"/>
  <c r="M12" i="4"/>
  <c r="L46" i="4"/>
  <c r="L84" i="4"/>
  <c r="L81" i="4"/>
  <c r="L78" i="4"/>
  <c r="L72" i="4"/>
  <c r="L69" i="4"/>
  <c r="L64" i="4"/>
  <c r="L54" i="4"/>
  <c r="L38" i="4"/>
  <c r="L28" i="4"/>
  <c r="K28" i="4"/>
  <c r="K38" i="4"/>
  <c r="K46" i="4"/>
  <c r="K54" i="4"/>
  <c r="K64" i="4"/>
  <c r="K69" i="4"/>
  <c r="K72" i="4"/>
  <c r="K78" i="4"/>
  <c r="J81" i="4"/>
  <c r="K81" i="4"/>
  <c r="J84" i="4"/>
  <c r="K84" i="4"/>
  <c r="J78" i="4"/>
  <c r="J72" i="4"/>
  <c r="J69" i="4"/>
  <c r="J64" i="4"/>
  <c r="J54" i="4"/>
  <c r="J46" i="4"/>
  <c r="J38" i="4"/>
  <c r="J28" i="4"/>
  <c r="I38" i="4"/>
  <c r="I46" i="4"/>
  <c r="I64" i="4"/>
  <c r="I69" i="4"/>
  <c r="I72" i="4"/>
  <c r="I78" i="4"/>
  <c r="I81" i="4"/>
  <c r="I84" i="4"/>
  <c r="I54" i="4"/>
  <c r="I28" i="4"/>
  <c r="M77" i="4" l="1"/>
  <c r="J77" i="4"/>
  <c r="I77" i="4"/>
  <c r="K77" i="4"/>
  <c r="N77" i="4"/>
  <c r="L77" i="4"/>
  <c r="H84" i="4"/>
  <c r="H81" i="4"/>
  <c r="H86" i="4" s="1"/>
  <c r="H78" i="4"/>
  <c r="H72" i="4"/>
  <c r="H69" i="4"/>
  <c r="H64" i="4"/>
  <c r="H54" i="4"/>
  <c r="H46" i="4"/>
  <c r="H38" i="4"/>
  <c r="H28" i="4"/>
  <c r="C72" i="4"/>
  <c r="D72" i="4"/>
  <c r="E72" i="4"/>
  <c r="F72" i="4"/>
  <c r="G72" i="4"/>
  <c r="B72" i="4"/>
  <c r="C69" i="4"/>
  <c r="D69" i="4"/>
  <c r="E69" i="4"/>
  <c r="F69" i="4"/>
  <c r="G69" i="4"/>
  <c r="B69" i="4"/>
  <c r="D54" i="4"/>
  <c r="E54" i="4"/>
  <c r="F54" i="4"/>
  <c r="G54" i="4"/>
  <c r="P54" i="4" s="1"/>
  <c r="C54" i="4"/>
  <c r="B54" i="4"/>
  <c r="C78" i="4"/>
  <c r="D78" i="4"/>
  <c r="E78" i="4"/>
  <c r="F78" i="4"/>
  <c r="G78" i="4"/>
  <c r="B78" i="4"/>
  <c r="C81" i="4"/>
  <c r="D81" i="4"/>
  <c r="E81" i="4"/>
  <c r="F81" i="4"/>
  <c r="G81" i="4"/>
  <c r="B81" i="4"/>
  <c r="C84" i="4"/>
  <c r="D84" i="4"/>
  <c r="E84" i="4"/>
  <c r="E86" i="4" s="1"/>
  <c r="F84" i="4"/>
  <c r="G84" i="4"/>
  <c r="B84" i="4"/>
  <c r="C38" i="4"/>
  <c r="D38" i="4"/>
  <c r="E38" i="4"/>
  <c r="F38" i="4"/>
  <c r="G38" i="4"/>
  <c r="B38" i="4"/>
  <c r="C46" i="4"/>
  <c r="D46" i="4"/>
  <c r="E46" i="4"/>
  <c r="F46" i="4"/>
  <c r="G46" i="4"/>
  <c r="B46" i="4"/>
  <c r="C64" i="4"/>
  <c r="D64" i="4"/>
  <c r="E64" i="4"/>
  <c r="F64" i="4"/>
  <c r="G64" i="4"/>
  <c r="B64" i="4"/>
  <c r="D28" i="4"/>
  <c r="E28" i="4"/>
  <c r="F28" i="4"/>
  <c r="P28" i="4" s="1"/>
  <c r="G28" i="4"/>
  <c r="C28" i="4"/>
  <c r="B2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B18" i="4"/>
  <c r="H12" i="4"/>
  <c r="I12" i="4"/>
  <c r="J12" i="4"/>
  <c r="K12" i="4"/>
  <c r="L12" i="4"/>
  <c r="N12" i="4"/>
  <c r="O12" i="4"/>
  <c r="G12" i="4"/>
  <c r="F12" i="4"/>
  <c r="E12" i="4"/>
  <c r="D12" i="4"/>
  <c r="C12" i="4"/>
  <c r="B12" i="4"/>
  <c r="O86" i="4"/>
  <c r="N86" i="4"/>
  <c r="M86" i="4"/>
  <c r="L86" i="4"/>
  <c r="K86" i="4"/>
  <c r="J86" i="4"/>
  <c r="I86" i="4"/>
  <c r="O11" i="4" l="1"/>
  <c r="O76" i="4" s="1"/>
  <c r="P12" i="4"/>
  <c r="P18" i="4"/>
  <c r="P64" i="4"/>
  <c r="P38" i="4"/>
  <c r="P81" i="4"/>
  <c r="P72" i="4"/>
  <c r="P46" i="4"/>
  <c r="P84" i="4"/>
  <c r="P78" i="4"/>
  <c r="P69" i="4"/>
  <c r="D86" i="4"/>
  <c r="J11" i="4"/>
  <c r="K11" i="4"/>
  <c r="K76" i="4" s="1"/>
  <c r="K88" i="4" s="1"/>
  <c r="F86" i="4"/>
  <c r="N11" i="4"/>
  <c r="B11" i="4"/>
  <c r="B76" i="4" s="1"/>
  <c r="L11" i="4"/>
  <c r="L76" i="4" s="1"/>
  <c r="E77" i="4"/>
  <c r="H77" i="4"/>
  <c r="G11" i="4"/>
  <c r="D11" i="4"/>
  <c r="H11" i="4"/>
  <c r="G77" i="4"/>
  <c r="F77" i="4"/>
  <c r="E11" i="4"/>
  <c r="E76" i="4" s="1"/>
  <c r="E88" i="4" s="1"/>
  <c r="F11" i="4"/>
  <c r="F76" i="4" s="1"/>
  <c r="F88" i="4" s="1"/>
  <c r="C77" i="4"/>
  <c r="M11" i="4"/>
  <c r="I11" i="4"/>
  <c r="B77" i="4"/>
  <c r="D77" i="4"/>
  <c r="B86" i="4"/>
  <c r="B88" i="4" s="1"/>
  <c r="C11" i="4"/>
  <c r="C76" i="4" s="1"/>
  <c r="C86" i="4"/>
  <c r="G86" i="4"/>
  <c r="P86" i="4" l="1"/>
  <c r="O88" i="4"/>
  <c r="N76" i="4"/>
  <c r="N88" i="4" s="1"/>
  <c r="P11" i="4"/>
  <c r="P77" i="4"/>
  <c r="D76" i="4"/>
  <c r="P76" i="4" s="1"/>
  <c r="L88" i="4"/>
  <c r="M76" i="4"/>
  <c r="M88" i="4" s="1"/>
  <c r="J76" i="4"/>
  <c r="J88" i="4" s="1"/>
  <c r="G76" i="4"/>
  <c r="G88" i="4" s="1"/>
  <c r="C88" i="4"/>
  <c r="I76" i="4"/>
  <c r="I88" i="4" s="1"/>
  <c r="H76" i="4"/>
  <c r="D88" i="4" l="1"/>
  <c r="P88" i="4" s="1"/>
  <c r="H88" i="4"/>
</calcChain>
</file>

<file path=xl/sharedStrings.xml><?xml version="1.0" encoding="utf-8"?>
<sst xmlns="http://schemas.openxmlformats.org/spreadsheetml/2006/main" count="115" uniqueCount="115">
  <si>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</si>
  <si>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</si>
  <si>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</si>
  <si>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</si>
  <si>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</si>
  <si>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</si>
  <si>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</si>
  <si>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</si>
  <si>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</si>
  <si>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</si>
  <si>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</si>
  <si>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</si>
  <si>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</si>
  <si>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</si>
  <si>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</si>
  <si>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</si>
  <si>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</si>
  <si>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</si>
  <si>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</si>
  <si>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</si>
  <si>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</si>
  <si>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</si>
  <si>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</si>
  <si>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</si>
  <si>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</si>
  <si>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</si>
  <si>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</si>
  <si>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</si>
  <si>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</si>
  <si>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</si>
  <si>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</si>
  <si>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</si>
  <si>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</si>
  <si>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</si>
  <si>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</si>
  <si>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</si>
  <si>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</si>
  <si>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</si>
  <si>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</si>
  <si>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</si>
  <si>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</si>
  <si>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</si>
  <si>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</si>
  <si>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</si>
  <si>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</si>
  <si>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</si>
  <si>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</si>
  <si>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</si>
  <si>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</si>
  <si>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</si>
  <si>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</si>
  <si>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</si>
  <si>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</si>
  <si>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</si>
  <si>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</si>
  <si>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</si>
  <si>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</si>
  <si>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</si>
  <si>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</si>
  <si>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</si>
  <si>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</si>
  <si>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</si>
  <si>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</si>
  <si>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</si>
  <si>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</si>
  <si>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</si>
  <si>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</si>
  <si>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</si>
  <si>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</si>
  <si>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</si>
  <si>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</si>
  <si>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</si>
  <si>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</si>
  <si>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</si>
  <si>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</si>
  <si>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</si>
  <si>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</si>
  <si>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</si>
  <si>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</si>
  <si>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</si>
  <si>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</si>
  <si>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</si>
  <si>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</si>
  <si>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</si>
  <si>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</si>
  <si>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</si>
  <si>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</si>
  <si>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</si>
  <si>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</si>
  <si>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</si>
  <si>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</si>
  <si>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</si>
  <si>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</si>
  <si>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</si>
  <si>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</si>
  <si>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</si>
  <si>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</si>
  <si>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Total </t>
  </si>
  <si>
    <t>Fuente: 10</t>
  </si>
  <si>
    <t xml:space="preserve">GOBIERNO DE LA </t>
  </si>
  <si>
    <t>REPÚBLICA DOMINICANA</t>
  </si>
  <si>
    <t>DEFENSA CIVIL DOMINICANA</t>
  </si>
  <si>
    <t>Presupuesto Aprobado</t>
  </si>
  <si>
    <t>Presupuesto modificado</t>
  </si>
  <si>
    <t>Director Ejecutivo</t>
  </si>
  <si>
    <t>Encargado del Depto. De Contabilidad</t>
  </si>
  <si>
    <t>JUAN CESARIO SALA ROSARIO</t>
  </si>
  <si>
    <t>WAGNER R. GOMERA AQUINO</t>
  </si>
  <si>
    <t>Encargado del Depto. Financiero</t>
  </si>
  <si>
    <t xml:space="preserve"> REYNALDO JAVIER</t>
  </si>
  <si>
    <t>REVISADO POR:</t>
  </si>
  <si>
    <t>PREPARADO POR:</t>
  </si>
  <si>
    <t>Ejecución de Gastos y Aplicaciones Financieras 2023</t>
  </si>
  <si>
    <t>Fecha de registro: hasta el [31] de [DICIEMBRE] del [2023]</t>
  </si>
  <si>
    <t>Fecha de imputación: hasta el [01] de [DICIEMBRE] del [2023]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</si>
</sst>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b/>
      <sz val="16"/>
      <color theme="1"/>
      <name val="Arial"/>
      <family val="2"/>
    </font>
    <font>
      <b/>
      <sz val="16"/>
      <color rgb="FFF6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110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wrapText="1"/>
    </xf>
    <xf numFmtId="4" fontId="3" fillId="0" borderId="0" xfId="0" applyNumberFormat="1" applyFont="1"/>
    <xf numFmtId="4" fontId="3" fillId="0" borderId="0" xfId="0" applyNumberFormat="1" applyFont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4" fontId="6" fillId="0" borderId="0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3" xfId="0" applyNumberFormat="1" applyFont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" fontId="10" fillId="3" borderId="8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0" xfId="0" applyNumberFormat="1" applyFont="1" applyAlignment="1"/>
    <xf numFmtId="4" fontId="12" fillId="0" borderId="0" xfId="0" applyNumberFormat="1" applyFont="1" applyAlignment="1"/>
    <xf numFmtId="4" fontId="11" fillId="0" borderId="2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 vertical="center" wrapText="1"/>
    </xf>
    <xf numFmtId="4" fontId="13" fillId="0" borderId="4" xfId="0" applyNumberFormat="1" applyFont="1" applyBorder="1" applyAlignment="1">
      <alignment horizontal="right"/>
    </xf>
    <xf numFmtId="4" fontId="13" fillId="0" borderId="4" xfId="1" applyNumberFormat="1" applyFont="1" applyBorder="1" applyAlignment="1">
      <alignment horizontal="right" vertical="center" wrapText="1"/>
    </xf>
    <xf numFmtId="4" fontId="13" fillId="0" borderId="4" xfId="1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 wrapText="1" indent="2"/>
    </xf>
    <xf numFmtId="4" fontId="13" fillId="0" borderId="1" xfId="0" applyNumberFormat="1" applyFont="1" applyBorder="1" applyAlignment="1">
      <alignment horizontal="right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 wrapText="1" indent="2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right" vertical="center" wrapText="1" indent="2"/>
    </xf>
    <xf numFmtId="4" fontId="11" fillId="2" borderId="1" xfId="0" applyNumberFormat="1" applyFont="1" applyFill="1" applyBorder="1" applyAlignment="1">
      <alignment horizontal="right" vertical="center" wrapText="1"/>
    </xf>
    <xf numFmtId="4" fontId="13" fillId="0" borderId="3" xfId="1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13" fillId="0" borderId="4" xfId="1" applyNumberFormat="1" applyFont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right" vertical="center" wrapText="1"/>
    </xf>
    <xf numFmtId="4" fontId="13" fillId="0" borderId="17" xfId="1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/>
    </xf>
    <xf numFmtId="4" fontId="13" fillId="0" borderId="16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horizontal="right" vertical="center" wrapText="1"/>
    </xf>
    <xf numFmtId="4" fontId="13" fillId="0" borderId="18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/>
    </xf>
    <xf numFmtId="4" fontId="13" fillId="0" borderId="17" xfId="0" applyNumberFormat="1" applyFont="1" applyBorder="1" applyAlignment="1">
      <alignment horizontal="right" vertical="center"/>
    </xf>
    <xf numFmtId="4" fontId="13" fillId="0" borderId="16" xfId="0" applyNumberFormat="1" applyFont="1" applyBorder="1" applyAlignment="1">
      <alignment vertical="center" wrapText="1"/>
    </xf>
    <xf numFmtId="4" fontId="12" fillId="0" borderId="16" xfId="0" applyNumberFormat="1" applyFont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/>
    </xf>
    <xf numFmtId="4" fontId="13" fillId="0" borderId="12" xfId="0" applyNumberFormat="1" applyFont="1" applyBorder="1" applyAlignment="1">
      <alignment horizontal="right" wrapText="1"/>
    </xf>
    <xf numFmtId="4" fontId="13" fillId="0" borderId="12" xfId="0" applyNumberFormat="1" applyFont="1" applyBorder="1" applyAlignment="1">
      <alignment horizontal="right"/>
    </xf>
    <xf numFmtId="4" fontId="13" fillId="0" borderId="13" xfId="0" applyNumberFormat="1" applyFont="1" applyBorder="1" applyAlignment="1">
      <alignment horizontal="right" vertical="center"/>
    </xf>
    <xf numFmtId="4" fontId="13" fillId="0" borderId="11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4" fontId="11" fillId="2" borderId="8" xfId="0" applyNumberFormat="1" applyFont="1" applyFill="1" applyBorder="1" applyAlignment="1">
      <alignment horizontal="left" vertical="center" wrapText="1"/>
    </xf>
    <xf numFmtId="4" fontId="11" fillId="2" borderId="2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left" vertical="center" wrapText="1" indent="2"/>
    </xf>
    <xf numFmtId="4" fontId="0" fillId="0" borderId="21" xfId="0" applyNumberFormat="1" applyBorder="1" applyAlignment="1">
      <alignment horizontal="right"/>
    </xf>
    <xf numFmtId="4" fontId="13" fillId="0" borderId="22" xfId="0" applyNumberFormat="1" applyFont="1" applyBorder="1" applyAlignment="1">
      <alignment horizontal="left" vertical="center" wrapText="1" indent="2"/>
    </xf>
    <xf numFmtId="4" fontId="0" fillId="0" borderId="23" xfId="0" applyNumberFormat="1" applyBorder="1" applyAlignment="1">
      <alignment horizontal="right"/>
    </xf>
    <xf numFmtId="4" fontId="13" fillId="0" borderId="24" xfId="0" applyNumberFormat="1" applyFont="1" applyBorder="1" applyAlignment="1">
      <alignment horizontal="left" vertical="center" wrapText="1" indent="2"/>
    </xf>
    <xf numFmtId="4" fontId="13" fillId="0" borderId="0" xfId="1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left" vertical="center" wrapText="1"/>
    </xf>
    <xf numFmtId="4" fontId="11" fillId="2" borderId="23" xfId="0" applyNumberFormat="1" applyFont="1" applyFill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right" vertical="center"/>
    </xf>
    <xf numFmtId="4" fontId="12" fillId="0" borderId="22" xfId="0" applyNumberFormat="1" applyFont="1" applyBorder="1" applyAlignment="1">
      <alignment horizontal="left" vertical="center" wrapText="1" indent="2"/>
    </xf>
    <xf numFmtId="4" fontId="11" fillId="0" borderId="22" xfId="0" applyNumberFormat="1" applyFont="1" applyBorder="1" applyAlignment="1">
      <alignment horizontal="left" vertical="center" wrapText="1"/>
    </xf>
    <xf numFmtId="4" fontId="12" fillId="0" borderId="22" xfId="0" applyNumberFormat="1" applyFont="1" applyBorder="1"/>
    <xf numFmtId="4" fontId="11" fillId="3" borderId="25" xfId="0" applyNumberFormat="1" applyFont="1" applyFill="1" applyBorder="1" applyAlignment="1">
      <alignment horizontal="left" vertical="center" wrapText="1"/>
    </xf>
    <xf numFmtId="4" fontId="11" fillId="3" borderId="26" xfId="0" applyNumberFormat="1" applyFont="1" applyFill="1" applyBorder="1" applyAlignment="1">
      <alignment horizontal="right" vertical="center" wrapText="1"/>
    </xf>
    <xf numFmtId="4" fontId="11" fillId="4" borderId="26" xfId="0" applyNumberFormat="1" applyFont="1" applyFill="1" applyBorder="1" applyAlignment="1">
      <alignment horizontal="right" vertical="center"/>
    </xf>
    <xf numFmtId="4" fontId="11" fillId="4" borderId="27" xfId="0" applyNumberFormat="1" applyFont="1" applyFill="1" applyBorder="1" applyAlignment="1">
      <alignment horizontal="right" vertical="center"/>
    </xf>
    <xf numFmtId="4" fontId="11" fillId="4" borderId="28" xfId="0" applyNumberFormat="1" applyFont="1" applyFill="1" applyBorder="1" applyAlignment="1">
      <alignment horizontal="right" vertical="center"/>
    </xf>
    <xf numFmtId="4" fontId="11" fillId="4" borderId="29" xfId="0" applyNumberFormat="1" applyFont="1" applyFill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 applyBorder="1" applyAlignment="1">
      <alignment wrapText="1"/>
    </xf>
    <xf numFmtId="4" fontId="11" fillId="0" borderId="0" xfId="0" applyNumberFormat="1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center" wrapText="1"/>
    </xf>
    <xf numFmtId="4" fontId="12" fillId="0" borderId="14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 wrapText="1"/>
    </xf>
    <xf numFmtId="4" fontId="12" fillId="0" borderId="0" xfId="0" applyNumberFormat="1" applyFont="1" applyBorder="1" applyAlignment="1">
      <alignment horizontal="center" wrapText="1"/>
    </xf>
    <xf numFmtId="4" fontId="12" fillId="0" borderId="0" xfId="0" applyNumberFormat="1" applyFont="1" applyBorder="1" applyAlignment="1">
      <alignment horizontal="right" wrapText="1"/>
    </xf>
  </cellXfs>
  <cellStyles count="6">
    <cellStyle name="Millares" xfId="1" builtinId="3"/>
    <cellStyle name="Millares 2" xfId="3" xr:uid="{00000000-0005-0000-0000-000001000000}"/>
    <cellStyle name="Millares 2 2" xfId="4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752475</xdr:colOff>
      <xdr:row>0</xdr:row>
      <xdr:rowOff>0</xdr:rowOff>
    </xdr:from>
    <xdr:to>
      <xdr:col>8</xdr:col>
      <xdr:colOff>290685</xdr:colOff>
      <xdr:row>3</xdr:row>
      <xdr:rowOff>60772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32B202B-BC16-4062-BABA-2DC4EF9CD03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7010400" y="0"/>
          <a:ext cx="1233660" cy="96564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102271</xdr:colOff>
      <xdr:row>4</xdr:row>
      <xdr:rowOff>235645</xdr:rowOff>
    </xdr:from>
    <xdr:to>
      <xdr:col>7</xdr:col>
      <xdr:colOff>505976</xdr:colOff>
      <xdr:row>5</xdr:row>
      <xdr:rowOff>0</xdr:rowOff>
    </xdr:to>
    <xdr:sp macro="" textlink="">
      <xdr:nvSpPr>
        <xdr:cNvPr id="3" name="Conector recto 5">
          <a:extLst>
            <a:ext uri="{FF2B5EF4-FFF2-40B4-BE49-F238E27FC236}">
              <a16:creationId xmlns:a16="http://schemas.microsoft.com/office/drawing/2014/main" id="{D0920A92-91CD-4730-95D5-C268F179693E}"/>
            </a:ext>
          </a:extLst>
        </xdr:cNvPr>
        <xdr:cNvSpPr>
          <a:spLocks noChangeShapeType="1"/>
        </xdr:cNvSpPr>
      </xdr:nvSpPr>
      <xdr:spPr bwMode="auto">
        <a:xfrm>
          <a:off x="6382491" y="1659161"/>
          <a:ext cx="1251534" cy="5097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2CF26-197F-4F6E-ABD7-8F42EDD57F36}">
  <dimension ref="A2:P126"/>
  <sheetViews>
    <sheetView showGridLines="0" tabSelected="1" view="pageBreakPreview" topLeftCell="C3" zoomScaleNormal="48" zoomScaleSheetLayoutView="100" workbookViewId="0">
      <selection activeCell="O60" sqref="O60"/>
    </sheetView>
  </sheetViews>
  <sheetFormatPr baseColWidth="10" defaultColWidth="9.140625" defaultRowHeight="15" x14ac:dyDescent="0.25"/>
  <cols>
    <col min="1" max="1" width="25.140625" style="1" customWidth="1"/>
    <col min="2" max="2" width="14.85546875" style="1" bestFit="1" customWidth="1"/>
    <col min="3" max="3" width="14.28515625" style="1" customWidth="1"/>
    <col min="4" max="5" width="13.42578125" style="1" bestFit="1" customWidth="1"/>
    <col min="6" max="11" width="12.7109375" style="1" bestFit="1" customWidth="1"/>
    <col min="12" max="12" width="13.7109375" style="1" bestFit="1" customWidth="1"/>
    <col min="13" max="13" width="12.7109375" style="2" bestFit="1" customWidth="1"/>
    <col min="14" max="14" width="13.42578125" style="1" bestFit="1" customWidth="1"/>
    <col min="15" max="15" width="14.28515625" style="1" customWidth="1"/>
    <col min="16" max="16" width="16.85546875" customWidth="1"/>
  </cols>
  <sheetData>
    <row r="2" spans="1:16" ht="18.75" customHeight="1" x14ac:dyDescent="0.25">
      <c r="D2" s="7"/>
      <c r="E2" s="97"/>
      <c r="F2" s="97"/>
      <c r="G2" s="97"/>
      <c r="H2" s="97"/>
      <c r="I2" s="97"/>
      <c r="J2" s="7"/>
      <c r="K2" s="7"/>
      <c r="L2" s="7"/>
      <c r="M2" s="7"/>
      <c r="N2" s="7"/>
      <c r="O2" s="7"/>
    </row>
    <row r="3" spans="1:16" ht="37.5" customHeight="1" x14ac:dyDescent="0.25">
      <c r="D3" s="7"/>
      <c r="E3" s="97"/>
      <c r="F3" s="97"/>
      <c r="G3" s="97"/>
      <c r="H3" s="97"/>
      <c r="I3" s="97"/>
      <c r="J3" s="7"/>
      <c r="K3" s="7"/>
      <c r="L3" s="7"/>
      <c r="M3" s="7"/>
      <c r="N3" s="7"/>
      <c r="O3" s="7"/>
    </row>
    <row r="4" spans="1:16" ht="40.5" customHeight="1" x14ac:dyDescent="0.25">
      <c r="A4" s="95" t="s">
        <v>99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</row>
    <row r="5" spans="1:16" ht="18.75" customHeight="1" x14ac:dyDescent="0.25">
      <c r="A5" s="96" t="s">
        <v>100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</row>
    <row r="6" spans="1:16" ht="20.25" customHeight="1" x14ac:dyDescent="0.25">
      <c r="A6" s="101" t="s">
        <v>101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8.75" customHeight="1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"/>
    </row>
    <row r="8" spans="1:16" ht="20.25" customHeight="1" x14ac:dyDescent="0.25">
      <c r="A8" s="98" t="s">
        <v>112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</row>
    <row r="9" spans="1:16" ht="21" thickBot="1" x14ac:dyDescent="0.3">
      <c r="A9" s="99" t="s">
        <v>36</v>
      </c>
      <c r="B9" s="99"/>
      <c r="C9" s="99"/>
      <c r="D9" s="99"/>
      <c r="E9" s="99"/>
      <c r="F9" s="99"/>
      <c r="G9" s="100"/>
      <c r="H9" s="99"/>
      <c r="I9" s="99"/>
      <c r="J9" s="99"/>
      <c r="K9" s="99"/>
      <c r="L9" s="99"/>
      <c r="M9" s="99"/>
      <c r="N9" s="99"/>
      <c r="O9" s="99"/>
      <c r="P9" s="99"/>
    </row>
    <row r="10" spans="1:16" ht="48" thickBot="1" x14ac:dyDescent="0.3">
      <c r="A10" s="17" t="s">
        <v>0</v>
      </c>
      <c r="B10" s="13" t="s">
        <v>102</v>
      </c>
      <c r="C10" s="16" t="s">
        <v>103</v>
      </c>
      <c r="D10" s="16" t="s">
        <v>79</v>
      </c>
      <c r="E10" s="16" t="s">
        <v>80</v>
      </c>
      <c r="F10" s="13" t="s">
        <v>81</v>
      </c>
      <c r="G10" s="16" t="s">
        <v>82</v>
      </c>
      <c r="H10" s="16" t="s">
        <v>83</v>
      </c>
      <c r="I10" s="16" t="s">
        <v>84</v>
      </c>
      <c r="J10" s="14" t="s">
        <v>85</v>
      </c>
      <c r="K10" s="16" t="s">
        <v>86</v>
      </c>
      <c r="L10" s="16" t="s">
        <v>87</v>
      </c>
      <c r="M10" s="14" t="s">
        <v>88</v>
      </c>
      <c r="N10" s="14" t="s">
        <v>89</v>
      </c>
      <c r="O10" s="14" t="s">
        <v>90</v>
      </c>
      <c r="P10" s="15" t="s">
        <v>97</v>
      </c>
    </row>
    <row r="11" spans="1:16" ht="21.75" customHeight="1" thickBot="1" x14ac:dyDescent="0.3">
      <c r="A11" s="18" t="s">
        <v>1</v>
      </c>
      <c r="B11" s="21">
        <f t="shared" ref="B11:G11" si="0">+B12+B18+B28+B38+B46+B54+B64+B69+B72</f>
        <v>190167111</v>
      </c>
      <c r="C11" s="21">
        <f t="shared" si="0"/>
        <v>214644811.00000003</v>
      </c>
      <c r="D11" s="21">
        <f t="shared" si="0"/>
        <v>11744520.720000001</v>
      </c>
      <c r="E11" s="21">
        <f t="shared" si="0"/>
        <v>11822640.909999998</v>
      </c>
      <c r="F11" s="21">
        <f t="shared" si="0"/>
        <v>13524666.949999999</v>
      </c>
      <c r="G11" s="21">
        <f t="shared" si="0"/>
        <v>13864548.02</v>
      </c>
      <c r="H11" s="21">
        <f t="shared" ref="H11:O11" si="1">+H12+H18+H28+H38+H46+H54+H64+H69+H72</f>
        <v>18150755.780000001</v>
      </c>
      <c r="I11" s="21">
        <f t="shared" si="1"/>
        <v>16152722.770000001</v>
      </c>
      <c r="J11" s="21">
        <f>+J12+J18+J28+J38+J46+J54+J64+J69+J72</f>
        <v>13903209.33</v>
      </c>
      <c r="K11" s="21">
        <f t="shared" si="1"/>
        <v>13643364.660000002</v>
      </c>
      <c r="L11" s="21">
        <f>+L12+L18+L28+L38+L46+L54+L64+L69+L72</f>
        <v>13945703.959999999</v>
      </c>
      <c r="M11" s="21">
        <f>+M12+M18+M28+M38+M46+M54+M64+M69+M72</f>
        <v>12758863.639999997</v>
      </c>
      <c r="N11" s="21">
        <f t="shared" si="1"/>
        <v>23012872.800000004</v>
      </c>
      <c r="O11" s="21">
        <f t="shared" si="1"/>
        <v>39701290.910000004</v>
      </c>
      <c r="P11" s="21">
        <f>+D11+E11+F11+G11+H11+I11+J11+K11+L11+M11+N11+O11</f>
        <v>202225160.44999999</v>
      </c>
    </row>
    <row r="12" spans="1:16" ht="26.25" thickBot="1" x14ac:dyDescent="0.3">
      <c r="A12" s="69" t="s">
        <v>2</v>
      </c>
      <c r="B12" s="70">
        <f t="shared" ref="B12:G12" si="2">+B13+B14+B15+B16+B17</f>
        <v>139653828</v>
      </c>
      <c r="C12" s="70">
        <f t="shared" si="2"/>
        <v>150320681.59999999</v>
      </c>
      <c r="D12" s="67">
        <f t="shared" si="2"/>
        <v>10121896.25</v>
      </c>
      <c r="E12" s="65">
        <f t="shared" si="2"/>
        <v>10105741.649999999</v>
      </c>
      <c r="F12" s="66">
        <f t="shared" si="2"/>
        <v>10359208</v>
      </c>
      <c r="G12" s="65">
        <f t="shared" si="2"/>
        <v>10065853.939999999</v>
      </c>
      <c r="H12" s="67">
        <f t="shared" ref="H12:O12" si="3">+H13+H14+H15+H16+H17</f>
        <v>10942312.359999999</v>
      </c>
      <c r="I12" s="65">
        <f t="shared" si="3"/>
        <v>10376953.540000001</v>
      </c>
      <c r="J12" s="65">
        <f t="shared" si="3"/>
        <v>10249002.949999999</v>
      </c>
      <c r="K12" s="65">
        <f t="shared" si="3"/>
        <v>10861228.08</v>
      </c>
      <c r="L12" s="65">
        <f>+L13+L14+L15+M16+L17</f>
        <v>10247220.73</v>
      </c>
      <c r="M12" s="65">
        <f>+M13+M14+M15+M16+M17</f>
        <v>10260970.469999999</v>
      </c>
      <c r="N12" s="65">
        <f>+N13+N14+N15+N16+N17</f>
        <v>18848208.490000002</v>
      </c>
      <c r="O12" s="65">
        <f t="shared" si="3"/>
        <v>19110029.66</v>
      </c>
      <c r="P12" s="68">
        <f>+D12+E12+F12+G12+H12+I12+J12+K12+L12+M12+N12+O12</f>
        <v>141548626.12</v>
      </c>
    </row>
    <row r="13" spans="1:16" ht="24" x14ac:dyDescent="0.25">
      <c r="A13" s="72" t="s">
        <v>3</v>
      </c>
      <c r="B13" s="22">
        <v>106405741</v>
      </c>
      <c r="C13" s="23">
        <v>107559914.63</v>
      </c>
      <c r="D13" s="24">
        <v>8045916.6299999999</v>
      </c>
      <c r="E13" s="25">
        <v>8031916.6299999999</v>
      </c>
      <c r="F13" s="49">
        <v>8277900.3600000003</v>
      </c>
      <c r="G13" s="26">
        <v>7994936.6299999999</v>
      </c>
      <c r="H13" s="26">
        <v>8775815.3399999999</v>
      </c>
      <c r="I13" s="26">
        <v>8254848.0499999998</v>
      </c>
      <c r="J13" s="26">
        <v>8134823.3099999996</v>
      </c>
      <c r="K13" s="26">
        <v>8123715.1399999997</v>
      </c>
      <c r="L13" s="26">
        <v>8174357.8700000001</v>
      </c>
      <c r="M13" s="26">
        <v>8167100.3799999999</v>
      </c>
      <c r="N13" s="26">
        <v>8468811.5299999993</v>
      </c>
      <c r="O13" s="26">
        <v>17032908.280000001</v>
      </c>
      <c r="P13" s="91">
        <f>+D13+E13+F13+G13+H13+I13+J13+K13+L13+M13+N13+O13</f>
        <v>107483050.15000001</v>
      </c>
    </row>
    <row r="14" spans="1:16" x14ac:dyDescent="0.25">
      <c r="A14" s="74" t="s">
        <v>4</v>
      </c>
      <c r="B14" s="27">
        <v>18516887</v>
      </c>
      <c r="C14" s="28">
        <v>27807960.489999998</v>
      </c>
      <c r="D14" s="29">
        <v>844617.5</v>
      </c>
      <c r="E14" s="28">
        <v>844617.5</v>
      </c>
      <c r="F14" s="50">
        <v>844617.5</v>
      </c>
      <c r="G14" s="29">
        <v>844617.5</v>
      </c>
      <c r="H14" s="29">
        <v>865463.37</v>
      </c>
      <c r="I14" s="29">
        <v>863617.5</v>
      </c>
      <c r="J14" s="26">
        <v>863617.5</v>
      </c>
      <c r="K14" s="26">
        <v>1498955</v>
      </c>
      <c r="L14" s="26">
        <v>833617.5</v>
      </c>
      <c r="M14" s="26">
        <v>848617.5</v>
      </c>
      <c r="N14" s="26">
        <v>9139759.1400000006</v>
      </c>
      <c r="O14" s="26">
        <v>825268.98</v>
      </c>
      <c r="P14" s="91">
        <f t="shared" ref="P14:P17" si="4">+D14+E14+F14+G14+H14+I14+J14+K14+L14+M14+N14+O14</f>
        <v>19117386.490000002</v>
      </c>
    </row>
    <row r="15" spans="1:16" ht="24" x14ac:dyDescent="0.25">
      <c r="A15" s="74" t="s">
        <v>37</v>
      </c>
      <c r="B15" s="30">
        <v>0</v>
      </c>
      <c r="C15" s="31">
        <v>0</v>
      </c>
      <c r="D15" s="31">
        <v>0</v>
      </c>
      <c r="E15" s="31">
        <v>0</v>
      </c>
      <c r="F15" s="5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26">
        <v>0</v>
      </c>
      <c r="M15" s="26">
        <v>0</v>
      </c>
      <c r="N15" s="26">
        <v>0</v>
      </c>
      <c r="O15" s="26">
        <v>0</v>
      </c>
      <c r="P15" s="91">
        <f t="shared" si="4"/>
        <v>0</v>
      </c>
    </row>
    <row r="16" spans="1:16" ht="24" x14ac:dyDescent="0.25">
      <c r="A16" s="74" t="s">
        <v>5</v>
      </c>
      <c r="B16" s="27">
        <v>0</v>
      </c>
      <c r="C16" s="28">
        <v>0</v>
      </c>
      <c r="D16" s="28">
        <v>0</v>
      </c>
      <c r="E16" s="28">
        <v>0</v>
      </c>
      <c r="F16" s="52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6">
        <v>0</v>
      </c>
      <c r="M16" s="26">
        <v>0</v>
      </c>
      <c r="N16" s="26">
        <v>0</v>
      </c>
      <c r="O16" s="26">
        <v>0</v>
      </c>
      <c r="P16" s="91">
        <f t="shared" si="4"/>
        <v>0</v>
      </c>
    </row>
    <row r="17" spans="1:16" ht="24.75" thickBot="1" x14ac:dyDescent="0.3">
      <c r="A17" s="76" t="s">
        <v>6</v>
      </c>
      <c r="B17" s="32">
        <v>14731200</v>
      </c>
      <c r="C17" s="33">
        <v>14952806.48</v>
      </c>
      <c r="D17" s="34">
        <v>1231362.1200000001</v>
      </c>
      <c r="E17" s="33">
        <v>1229207.52</v>
      </c>
      <c r="F17" s="53">
        <v>1236690.1399999999</v>
      </c>
      <c r="G17" s="34">
        <v>1226299.81</v>
      </c>
      <c r="H17" s="34">
        <v>1301033.6499999999</v>
      </c>
      <c r="I17" s="31">
        <v>1258487.99</v>
      </c>
      <c r="J17" s="47">
        <v>1250562.1399999999</v>
      </c>
      <c r="K17" s="77">
        <v>1238557.94</v>
      </c>
      <c r="L17" s="47">
        <v>1239245.3600000001</v>
      </c>
      <c r="M17" s="47">
        <v>1245252.5900000001</v>
      </c>
      <c r="N17" s="47">
        <v>1239637.82</v>
      </c>
      <c r="O17" s="78">
        <v>1251852.3999999999</v>
      </c>
      <c r="P17" s="91">
        <f t="shared" si="4"/>
        <v>14948189.48</v>
      </c>
    </row>
    <row r="18" spans="1:16" ht="26.25" thickBot="1" x14ac:dyDescent="0.3">
      <c r="A18" s="69" t="s">
        <v>7</v>
      </c>
      <c r="B18" s="70">
        <f>+B19+B20+B21+B22+B23+B24+B25+B26+B27</f>
        <v>23203171</v>
      </c>
      <c r="C18" s="70">
        <f t="shared" ref="C18:O18" si="5">+C19+C20+C21+C22+C23+C24+C25+C26+C27</f>
        <v>34217963.760000005</v>
      </c>
      <c r="D18" s="70">
        <f t="shared" si="5"/>
        <v>1222724.47</v>
      </c>
      <c r="E18" s="71">
        <f t="shared" si="5"/>
        <v>1317059.26</v>
      </c>
      <c r="F18" s="70">
        <f>+F19+F20+F21+F22+F23+F24+F25+F26+F27</f>
        <v>1309774.95</v>
      </c>
      <c r="G18" s="67">
        <f>+G19+G20+G21+G22+G23+G24+G25+G26+G27</f>
        <v>1782333.6800000002</v>
      </c>
      <c r="H18" s="67">
        <f t="shared" si="5"/>
        <v>5704541.0800000001</v>
      </c>
      <c r="I18" s="65">
        <f t="shared" si="5"/>
        <v>1684317.33</v>
      </c>
      <c r="J18" s="65">
        <f t="shared" si="5"/>
        <v>1747399.2599999998</v>
      </c>
      <c r="K18" s="65">
        <f t="shared" si="5"/>
        <v>1690866.23</v>
      </c>
      <c r="L18" s="65">
        <f t="shared" si="5"/>
        <v>1925022.29</v>
      </c>
      <c r="M18" s="65">
        <f t="shared" si="5"/>
        <v>1418903.53</v>
      </c>
      <c r="N18" s="65">
        <f t="shared" si="5"/>
        <v>1802466.9799999997</v>
      </c>
      <c r="O18" s="65">
        <f t="shared" si="5"/>
        <v>11639035.409999998</v>
      </c>
      <c r="P18" s="68">
        <f>+D18+E18+F18+G18+H18+I18+J18+K18+L18+M18+N18+O18</f>
        <v>33244444.469999999</v>
      </c>
    </row>
    <row r="19" spans="1:16" ht="24" x14ac:dyDescent="0.25">
      <c r="A19" s="72" t="s">
        <v>8</v>
      </c>
      <c r="B19" s="12">
        <v>15430215</v>
      </c>
      <c r="C19" s="23">
        <v>18769395.890000001</v>
      </c>
      <c r="D19" s="46">
        <v>1222724.47</v>
      </c>
      <c r="E19" s="23">
        <v>1317059.26</v>
      </c>
      <c r="F19" s="55">
        <v>1309144.95</v>
      </c>
      <c r="G19" s="46">
        <v>1370964.86</v>
      </c>
      <c r="H19" s="63">
        <v>1295147.42</v>
      </c>
      <c r="I19" s="46">
        <v>1430453.35</v>
      </c>
      <c r="J19" s="46">
        <v>1380429.71</v>
      </c>
      <c r="K19" s="47">
        <v>1382916.57</v>
      </c>
      <c r="L19" s="47">
        <v>1368952.59</v>
      </c>
      <c r="M19" s="23">
        <v>742521.55</v>
      </c>
      <c r="N19" s="46">
        <v>1572750.88</v>
      </c>
      <c r="O19" s="31">
        <v>4240486.3899999997</v>
      </c>
      <c r="P19" s="91">
        <f>+G19+F19+E19+D19+H19+I19+J19+K19+L19+M19+N19+O19</f>
        <v>18633552</v>
      </c>
    </row>
    <row r="20" spans="1:16" ht="36" x14ac:dyDescent="0.25">
      <c r="A20" s="74" t="s">
        <v>9</v>
      </c>
      <c r="B20" s="28">
        <v>0</v>
      </c>
      <c r="C20" s="28">
        <v>1048849</v>
      </c>
      <c r="D20" s="31">
        <v>0</v>
      </c>
      <c r="E20" s="28">
        <v>0</v>
      </c>
      <c r="F20" s="52">
        <v>0</v>
      </c>
      <c r="G20" s="28">
        <v>0</v>
      </c>
      <c r="H20" s="27">
        <v>0</v>
      </c>
      <c r="I20" s="28">
        <v>167560</v>
      </c>
      <c r="J20" s="28">
        <v>6136</v>
      </c>
      <c r="K20" s="28">
        <v>202193</v>
      </c>
      <c r="L20" s="28">
        <v>14750</v>
      </c>
      <c r="M20" s="28">
        <v>0</v>
      </c>
      <c r="N20" s="31"/>
      <c r="O20" s="31">
        <v>642406.75</v>
      </c>
      <c r="P20" s="91">
        <f t="shared" ref="P20:P24" si="6">+G20+F20+E20+D20+H20+I20+J20+K20+L20+M20+N20+O20</f>
        <v>1033045.75</v>
      </c>
    </row>
    <row r="21" spans="1:16" x14ac:dyDescent="0.25">
      <c r="A21" s="74" t="s">
        <v>10</v>
      </c>
      <c r="B21" s="28">
        <v>200000</v>
      </c>
      <c r="C21" s="28">
        <v>3115614.53</v>
      </c>
      <c r="D21" s="29">
        <v>0</v>
      </c>
      <c r="E21" s="29">
        <v>0</v>
      </c>
      <c r="F21" s="50">
        <v>0</v>
      </c>
      <c r="G21" s="29">
        <v>0</v>
      </c>
      <c r="H21" s="60">
        <v>0</v>
      </c>
      <c r="I21" s="60">
        <v>0</v>
      </c>
      <c r="J21" s="60">
        <v>0</v>
      </c>
      <c r="K21" s="36">
        <v>0</v>
      </c>
      <c r="L21" s="36">
        <v>0</v>
      </c>
      <c r="M21" s="36">
        <v>197550</v>
      </c>
      <c r="N21" s="29"/>
      <c r="O21" s="29">
        <v>2869050</v>
      </c>
      <c r="P21" s="73">
        <f t="shared" si="6"/>
        <v>3066600</v>
      </c>
    </row>
    <row r="22" spans="1:16" ht="24" x14ac:dyDescent="0.25">
      <c r="A22" s="74" t="s">
        <v>11</v>
      </c>
      <c r="B22" s="28">
        <v>0</v>
      </c>
      <c r="C22" s="28">
        <v>8877.4</v>
      </c>
      <c r="D22" s="31">
        <v>0</v>
      </c>
      <c r="E22" s="31">
        <v>0</v>
      </c>
      <c r="F22" s="51">
        <v>630</v>
      </c>
      <c r="G22" s="31">
        <v>693</v>
      </c>
      <c r="H22" s="30">
        <v>1574</v>
      </c>
      <c r="I22" s="31">
        <v>623</v>
      </c>
      <c r="J22" s="31">
        <v>624.89</v>
      </c>
      <c r="K22" s="37">
        <v>1136</v>
      </c>
      <c r="L22" s="36">
        <v>0</v>
      </c>
      <c r="M22" s="36">
        <v>1777.4</v>
      </c>
      <c r="N22" s="29">
        <v>870.7</v>
      </c>
      <c r="O22" s="29">
        <v>900</v>
      </c>
      <c r="P22" s="73">
        <f t="shared" si="6"/>
        <v>8828.9900000000016</v>
      </c>
    </row>
    <row r="23" spans="1:16" ht="21.75" customHeight="1" x14ac:dyDescent="0.25">
      <c r="A23" s="74" t="s">
        <v>12</v>
      </c>
      <c r="B23" s="28">
        <v>1276633</v>
      </c>
      <c r="C23" s="28">
        <v>1389932.25</v>
      </c>
      <c r="D23" s="29">
        <v>0</v>
      </c>
      <c r="E23" s="29">
        <v>0</v>
      </c>
      <c r="F23" s="29">
        <v>0</v>
      </c>
      <c r="G23" s="29">
        <v>222819.82</v>
      </c>
      <c r="H23" s="61">
        <v>29854</v>
      </c>
      <c r="I23" s="31">
        <v>0</v>
      </c>
      <c r="J23" s="31">
        <v>59708</v>
      </c>
      <c r="K23" s="37">
        <v>29854</v>
      </c>
      <c r="L23" s="38">
        <v>89560.9</v>
      </c>
      <c r="M23" s="28">
        <v>327829.92</v>
      </c>
      <c r="N23" s="29"/>
      <c r="O23" s="29">
        <v>89562</v>
      </c>
      <c r="P23" s="73">
        <f t="shared" si="6"/>
        <v>849188.6399999999</v>
      </c>
    </row>
    <row r="24" spans="1:16" x14ac:dyDescent="0.25">
      <c r="A24" s="74" t="s">
        <v>13</v>
      </c>
      <c r="B24" s="28">
        <v>3652977</v>
      </c>
      <c r="C24" s="28">
        <v>4405044.12</v>
      </c>
      <c r="D24" s="29">
        <v>0</v>
      </c>
      <c r="E24" s="29">
        <v>0</v>
      </c>
      <c r="F24" s="29">
        <v>0</v>
      </c>
      <c r="G24" s="29">
        <v>0</v>
      </c>
      <c r="H24" s="61">
        <v>4356299</v>
      </c>
      <c r="I24" s="29">
        <v>48745.120000000003</v>
      </c>
      <c r="J24" s="29">
        <v>0</v>
      </c>
      <c r="K24" s="29">
        <v>0</v>
      </c>
      <c r="L24" s="38">
        <v>0</v>
      </c>
      <c r="M24" s="29">
        <v>0</v>
      </c>
      <c r="N24" s="29">
        <v>0</v>
      </c>
      <c r="O24" s="29">
        <v>0</v>
      </c>
      <c r="P24" s="73">
        <f t="shared" si="6"/>
        <v>4405044.12</v>
      </c>
    </row>
    <row r="25" spans="1:16" ht="72" x14ac:dyDescent="0.25">
      <c r="A25" s="74" t="s">
        <v>14</v>
      </c>
      <c r="B25" s="10">
        <v>1100000</v>
      </c>
      <c r="C25" s="10">
        <v>3095823.37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15269.2</v>
      </c>
      <c r="J25" s="31">
        <v>0</v>
      </c>
      <c r="K25" s="31">
        <v>0</v>
      </c>
      <c r="L25" s="31">
        <v>415801.04</v>
      </c>
      <c r="M25" s="31">
        <v>0</v>
      </c>
      <c r="N25" s="31"/>
      <c r="O25" s="31">
        <v>2642834.17</v>
      </c>
      <c r="P25" s="91">
        <f t="shared" ref="P25:P39" si="7">+G25+F25+E25+D25+H25+I25+J25+K25+L25+M25+N25</f>
        <v>431070.24</v>
      </c>
    </row>
    <row r="26" spans="1:16" ht="48" x14ac:dyDescent="0.25">
      <c r="A26" s="74" t="s">
        <v>15</v>
      </c>
      <c r="B26" s="10">
        <v>1443346</v>
      </c>
      <c r="C26" s="10">
        <v>1284427.2</v>
      </c>
      <c r="D26" s="31">
        <v>0</v>
      </c>
      <c r="E26" s="31">
        <v>0</v>
      </c>
      <c r="F26" s="31">
        <v>0</v>
      </c>
      <c r="G26" s="31">
        <v>0</v>
      </c>
      <c r="H26" s="30">
        <v>21666.66</v>
      </c>
      <c r="I26" s="31">
        <v>21666.66</v>
      </c>
      <c r="J26" s="31">
        <v>74766.66</v>
      </c>
      <c r="K26" s="31">
        <v>74766.66</v>
      </c>
      <c r="L26" s="31">
        <v>35957.760000000002</v>
      </c>
      <c r="M26" s="31">
        <v>21666.66</v>
      </c>
      <c r="N26" s="31">
        <v>228845.4</v>
      </c>
      <c r="O26" s="31">
        <v>679990.7</v>
      </c>
      <c r="P26" s="91">
        <f t="shared" si="7"/>
        <v>479336.46</v>
      </c>
    </row>
    <row r="27" spans="1:16" ht="36" x14ac:dyDescent="0.25">
      <c r="A27" s="76" t="s">
        <v>38</v>
      </c>
      <c r="B27" s="11">
        <v>100000</v>
      </c>
      <c r="C27" s="11">
        <v>1100000</v>
      </c>
      <c r="D27" s="31">
        <v>0</v>
      </c>
      <c r="E27" s="31">
        <v>0</v>
      </c>
      <c r="F27" s="31">
        <v>0</v>
      </c>
      <c r="G27" s="31">
        <v>187856</v>
      </c>
      <c r="H27" s="62">
        <v>0</v>
      </c>
      <c r="I27" s="62">
        <v>0</v>
      </c>
      <c r="J27" s="34">
        <v>225734</v>
      </c>
      <c r="K27" s="45">
        <v>0</v>
      </c>
      <c r="L27" s="34">
        <v>0</v>
      </c>
      <c r="M27" s="34">
        <v>127558</v>
      </c>
      <c r="N27" s="34"/>
      <c r="O27" s="31">
        <v>473805.4</v>
      </c>
      <c r="P27" s="91">
        <f t="shared" si="7"/>
        <v>541148</v>
      </c>
    </row>
    <row r="28" spans="1:16" ht="23.25" customHeight="1" x14ac:dyDescent="0.25">
      <c r="A28" s="79" t="s">
        <v>16</v>
      </c>
      <c r="B28" s="44">
        <f>+B29+B30+B31+B32+B33+B34+B35+B36+B37</f>
        <v>26514004</v>
      </c>
      <c r="C28" s="44">
        <f>+C29+C30+C31+C32+C33+C34+C35+C36+C37</f>
        <v>25528066.309999999</v>
      </c>
      <c r="D28" s="44">
        <f t="shared" ref="D28:K28" si="8">+D29+D30+D31+D32+D33+D34+D35+D36+D37</f>
        <v>399900</v>
      </c>
      <c r="E28" s="44">
        <f t="shared" si="8"/>
        <v>399840</v>
      </c>
      <c r="F28" s="44">
        <f t="shared" si="8"/>
        <v>1855684</v>
      </c>
      <c r="G28" s="44">
        <f t="shared" si="8"/>
        <v>2016360.4</v>
      </c>
      <c r="H28" s="44">
        <f t="shared" si="8"/>
        <v>1475582.34</v>
      </c>
      <c r="I28" s="44">
        <f t="shared" si="8"/>
        <v>1214532.1800000002</v>
      </c>
      <c r="J28" s="44">
        <f t="shared" si="8"/>
        <v>1877525.54</v>
      </c>
      <c r="K28" s="44">
        <f t="shared" si="8"/>
        <v>1090580.05</v>
      </c>
      <c r="L28" s="44">
        <f>+L29+L30+L31+L32+L33+L34+L35+L36+L37</f>
        <v>1625468.9</v>
      </c>
      <c r="M28" s="44">
        <f>+M29+M30+M31+M32+M33+M34+M35+M36+M37</f>
        <v>917991.62</v>
      </c>
      <c r="N28" s="44">
        <f>+N29+N30+N31+N32+N33+N34+N35+N36+N37</f>
        <v>2350020.91</v>
      </c>
      <c r="O28" s="44">
        <f>+O29+O30+O31+O32+O33+O34+O35+O36+O37</f>
        <v>7799797.3900000006</v>
      </c>
      <c r="P28" s="80">
        <f>+G28+F28+E28+D28+H28+I28+J28+K28+L28+M28+N28+O28</f>
        <v>23023283.330000002</v>
      </c>
    </row>
    <row r="29" spans="1:16" ht="36" x14ac:dyDescent="0.25">
      <c r="A29" s="72" t="s">
        <v>17</v>
      </c>
      <c r="B29" s="12">
        <v>6684246</v>
      </c>
      <c r="C29" s="12">
        <v>7349581.2000000002</v>
      </c>
      <c r="D29" s="46">
        <v>399900</v>
      </c>
      <c r="E29" s="23">
        <v>399840</v>
      </c>
      <c r="F29" s="55">
        <v>452400</v>
      </c>
      <c r="G29" s="31">
        <v>484600</v>
      </c>
      <c r="H29" s="63">
        <v>607049</v>
      </c>
      <c r="I29" s="46">
        <v>399600</v>
      </c>
      <c r="J29" s="46">
        <v>484900</v>
      </c>
      <c r="K29" s="47">
        <v>483887.05</v>
      </c>
      <c r="L29" s="47">
        <v>596464</v>
      </c>
      <c r="M29" s="23">
        <v>490800</v>
      </c>
      <c r="N29" s="46">
        <v>441215</v>
      </c>
      <c r="O29" s="31">
        <v>2065630.62</v>
      </c>
      <c r="P29" s="81">
        <f>+G29+F29+E29+D29+H29+I29+J29+K29+L29+M29+N29+O29</f>
        <v>7306285.6699999999</v>
      </c>
    </row>
    <row r="30" spans="1:16" ht="24" x14ac:dyDescent="0.25">
      <c r="A30" s="74" t="s">
        <v>18</v>
      </c>
      <c r="B30" s="10">
        <v>303000</v>
      </c>
      <c r="C30" s="10">
        <v>2492054</v>
      </c>
      <c r="D30" s="10">
        <v>0</v>
      </c>
      <c r="E30" s="10">
        <v>0</v>
      </c>
      <c r="F30" s="10">
        <v>0</v>
      </c>
      <c r="G30" s="10">
        <v>0</v>
      </c>
      <c r="H30" s="30">
        <v>119475</v>
      </c>
      <c r="I30" s="31">
        <v>0</v>
      </c>
      <c r="J30" s="31">
        <v>248331</v>
      </c>
      <c r="K30" s="31">
        <v>0</v>
      </c>
      <c r="L30" s="31">
        <v>0</v>
      </c>
      <c r="M30" s="28">
        <v>0</v>
      </c>
      <c r="N30" s="31">
        <v>157412</v>
      </c>
      <c r="O30" s="31">
        <v>1607644.98</v>
      </c>
      <c r="P30" s="81">
        <f t="shared" ref="P30:P37" si="9">+G30+F30+E30+D30+H30+I30+J30+K30+L30+M30+N30+O30</f>
        <v>2132862.98</v>
      </c>
    </row>
    <row r="31" spans="1:16" ht="36" x14ac:dyDescent="0.25">
      <c r="A31" s="74" t="s">
        <v>19</v>
      </c>
      <c r="B31" s="10">
        <v>170908</v>
      </c>
      <c r="C31" s="10">
        <v>324612.5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31">
        <v>71779.399999999994</v>
      </c>
      <c r="J31" s="31">
        <v>81125</v>
      </c>
      <c r="K31" s="37">
        <v>0</v>
      </c>
      <c r="L31" s="37">
        <v>34450.1</v>
      </c>
      <c r="M31" s="28">
        <v>0</v>
      </c>
      <c r="N31" s="31">
        <v>57938</v>
      </c>
      <c r="O31" s="31">
        <v>79178</v>
      </c>
      <c r="P31" s="81">
        <f t="shared" si="9"/>
        <v>324470.5</v>
      </c>
    </row>
    <row r="32" spans="1:16" ht="24" x14ac:dyDescent="0.25">
      <c r="A32" s="74" t="s">
        <v>20</v>
      </c>
      <c r="B32" s="10">
        <v>0</v>
      </c>
      <c r="C32" s="10">
        <v>0</v>
      </c>
      <c r="D32" s="10">
        <v>0</v>
      </c>
      <c r="E32" s="10">
        <v>0</v>
      </c>
      <c r="F32" s="56">
        <v>0</v>
      </c>
      <c r="G32" s="10">
        <v>0</v>
      </c>
      <c r="H32" s="10">
        <v>0</v>
      </c>
      <c r="I32" s="10">
        <v>0</v>
      </c>
      <c r="J32" s="31">
        <v>0</v>
      </c>
      <c r="K32" s="31">
        <v>0</v>
      </c>
      <c r="L32" s="31">
        <v>0</v>
      </c>
      <c r="M32" s="31">
        <v>0</v>
      </c>
      <c r="N32" s="31">
        <v>161365</v>
      </c>
      <c r="O32" s="31">
        <v>12980</v>
      </c>
      <c r="P32" s="81">
        <f t="shared" si="9"/>
        <v>174345</v>
      </c>
    </row>
    <row r="33" spans="1:16" ht="36" x14ac:dyDescent="0.25">
      <c r="A33" s="74" t="s">
        <v>21</v>
      </c>
      <c r="B33" s="10">
        <v>90000</v>
      </c>
      <c r="C33" s="10">
        <v>174345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31">
        <v>0</v>
      </c>
      <c r="K33" s="37">
        <v>0</v>
      </c>
      <c r="L33" s="37">
        <v>0</v>
      </c>
      <c r="M33" s="28">
        <v>0</v>
      </c>
      <c r="N33" s="31">
        <v>8201.9699999999993</v>
      </c>
      <c r="O33" s="31">
        <v>198896.08</v>
      </c>
      <c r="P33" s="81">
        <f t="shared" si="9"/>
        <v>207098.05</v>
      </c>
    </row>
    <row r="34" spans="1:16" ht="36" x14ac:dyDescent="0.25">
      <c r="A34" s="74" t="s">
        <v>22</v>
      </c>
      <c r="B34" s="10">
        <v>10155850</v>
      </c>
      <c r="C34" s="10">
        <v>398366.93</v>
      </c>
      <c r="D34" s="10">
        <v>0</v>
      </c>
      <c r="E34" s="10">
        <v>0</v>
      </c>
      <c r="F34" s="10">
        <v>0</v>
      </c>
      <c r="G34" s="10">
        <v>0</v>
      </c>
      <c r="H34" s="30">
        <v>31860</v>
      </c>
      <c r="I34" s="31">
        <v>36039.879999999997</v>
      </c>
      <c r="J34" s="31">
        <v>82883.199999999997</v>
      </c>
      <c r="K34" s="37">
        <v>0</v>
      </c>
      <c r="L34" s="31">
        <v>40485.800000000003</v>
      </c>
      <c r="M34" s="28">
        <v>0</v>
      </c>
      <c r="N34" s="31">
        <v>1501255.48</v>
      </c>
      <c r="O34" s="31">
        <v>1948401.68</v>
      </c>
      <c r="P34" s="81">
        <f t="shared" si="9"/>
        <v>3640926.04</v>
      </c>
    </row>
    <row r="35" spans="1:16" ht="48" x14ac:dyDescent="0.25">
      <c r="A35" s="74" t="s">
        <v>23</v>
      </c>
      <c r="B35" s="10">
        <v>8630000</v>
      </c>
      <c r="C35" s="10">
        <v>9779610.3200000003</v>
      </c>
      <c r="D35" s="10">
        <v>0</v>
      </c>
      <c r="E35" s="10">
        <v>0</v>
      </c>
      <c r="F35" s="51">
        <v>1403284</v>
      </c>
      <c r="G35" s="31">
        <v>1221318</v>
      </c>
      <c r="H35" s="30">
        <v>707744</v>
      </c>
      <c r="I35" s="31">
        <v>707112.9</v>
      </c>
      <c r="J35" s="31">
        <v>708607.2</v>
      </c>
      <c r="K35" s="37">
        <v>706934</v>
      </c>
      <c r="L35" s="37">
        <v>695000</v>
      </c>
      <c r="M35" s="28">
        <v>23568.32</v>
      </c>
      <c r="N35" s="31"/>
      <c r="O35" s="31"/>
      <c r="P35" s="81">
        <f t="shared" si="9"/>
        <v>6173568.4199999999</v>
      </c>
    </row>
    <row r="36" spans="1:16" ht="48" x14ac:dyDescent="0.25">
      <c r="A36" s="74" t="s">
        <v>39</v>
      </c>
      <c r="B36" s="39">
        <v>0</v>
      </c>
      <c r="C36" s="39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81">
        <f t="shared" si="9"/>
        <v>0</v>
      </c>
    </row>
    <row r="37" spans="1:16" ht="24" x14ac:dyDescent="0.25">
      <c r="A37" s="76" t="s">
        <v>24</v>
      </c>
      <c r="B37" s="33">
        <v>480000</v>
      </c>
      <c r="C37" s="33">
        <v>5009496.3600000003</v>
      </c>
      <c r="D37" s="10">
        <v>0</v>
      </c>
      <c r="E37" s="10">
        <v>0</v>
      </c>
      <c r="F37" s="10">
        <v>0</v>
      </c>
      <c r="G37" s="31">
        <v>310442.40000000002</v>
      </c>
      <c r="H37" s="62">
        <v>9454.34</v>
      </c>
      <c r="I37" s="10">
        <v>0</v>
      </c>
      <c r="J37" s="34">
        <v>271679.14</v>
      </c>
      <c r="K37" s="31">
        <v>-100241</v>
      </c>
      <c r="L37" s="45">
        <v>259069</v>
      </c>
      <c r="M37" s="33">
        <v>403623.3</v>
      </c>
      <c r="N37" s="34">
        <v>22633.46</v>
      </c>
      <c r="O37" s="31">
        <v>1887066.03</v>
      </c>
      <c r="P37" s="81">
        <f t="shared" si="9"/>
        <v>3063726.67</v>
      </c>
    </row>
    <row r="38" spans="1:16" ht="25.5" x14ac:dyDescent="0.25">
      <c r="A38" s="79" t="s">
        <v>25</v>
      </c>
      <c r="B38" s="44">
        <f>+B39+B40+B41+B42+B43+B44+B45</f>
        <v>0</v>
      </c>
      <c r="C38" s="44">
        <f t="shared" ref="C38:O38" si="10">+C39+C40+C41+C42+C43+C44+C45</f>
        <v>0</v>
      </c>
      <c r="D38" s="44">
        <f t="shared" si="10"/>
        <v>0</v>
      </c>
      <c r="E38" s="44">
        <f t="shared" si="10"/>
        <v>0</v>
      </c>
      <c r="F38" s="44">
        <f t="shared" si="10"/>
        <v>0</v>
      </c>
      <c r="G38" s="44">
        <f t="shared" si="10"/>
        <v>0</v>
      </c>
      <c r="H38" s="44">
        <f t="shared" si="10"/>
        <v>0</v>
      </c>
      <c r="I38" s="44">
        <f t="shared" si="10"/>
        <v>0</v>
      </c>
      <c r="J38" s="44">
        <f t="shared" si="10"/>
        <v>0</v>
      </c>
      <c r="K38" s="44">
        <f t="shared" si="10"/>
        <v>0</v>
      </c>
      <c r="L38" s="44">
        <f t="shared" si="10"/>
        <v>0</v>
      </c>
      <c r="M38" s="44">
        <f t="shared" si="10"/>
        <v>0</v>
      </c>
      <c r="N38" s="44">
        <f t="shared" si="10"/>
        <v>0</v>
      </c>
      <c r="O38" s="44">
        <f t="shared" si="10"/>
        <v>0</v>
      </c>
      <c r="P38" s="80">
        <f t="shared" si="7"/>
        <v>0</v>
      </c>
    </row>
    <row r="39" spans="1:16" ht="36" x14ac:dyDescent="0.25">
      <c r="A39" s="72" t="s">
        <v>26</v>
      </c>
      <c r="B39" s="35"/>
      <c r="C39" s="35"/>
      <c r="D39" s="24"/>
      <c r="E39" s="24"/>
      <c r="F39" s="54"/>
      <c r="G39" s="29"/>
      <c r="H39" s="59"/>
      <c r="I39" s="24"/>
      <c r="J39" s="24"/>
      <c r="K39" s="24"/>
      <c r="L39" s="24"/>
      <c r="M39" s="24"/>
      <c r="N39" s="24"/>
      <c r="O39" s="29"/>
      <c r="P39" s="73">
        <f t="shared" si="7"/>
        <v>0</v>
      </c>
    </row>
    <row r="40" spans="1:16" ht="48" x14ac:dyDescent="0.25">
      <c r="A40" s="74" t="s">
        <v>40</v>
      </c>
      <c r="B40" s="39"/>
      <c r="C40" s="39"/>
      <c r="D40" s="29"/>
      <c r="E40" s="29"/>
      <c r="F40" s="50"/>
      <c r="G40" s="29"/>
      <c r="H40" s="61"/>
      <c r="I40" s="29"/>
      <c r="J40" s="29"/>
      <c r="K40" s="29"/>
      <c r="L40" s="29"/>
      <c r="M40" s="29"/>
      <c r="N40" s="29"/>
      <c r="O40" s="29"/>
      <c r="P40" s="73">
        <f t="shared" ref="P40:P45" si="11">+G40+F40+E40+D40+H40+I40+J40+K40+L40+M40+N40</f>
        <v>0</v>
      </c>
    </row>
    <row r="41" spans="1:16" ht="48" x14ac:dyDescent="0.25">
      <c r="A41" s="74" t="s">
        <v>41</v>
      </c>
      <c r="B41" s="39"/>
      <c r="C41" s="39"/>
      <c r="D41" s="29"/>
      <c r="E41" s="29"/>
      <c r="F41" s="50"/>
      <c r="G41" s="29"/>
      <c r="H41" s="61"/>
      <c r="I41" s="29"/>
      <c r="J41" s="29"/>
      <c r="K41" s="29"/>
      <c r="L41" s="29"/>
      <c r="M41" s="29"/>
      <c r="N41" s="29"/>
      <c r="O41" s="29"/>
      <c r="P41" s="73">
        <f t="shared" si="11"/>
        <v>0</v>
      </c>
    </row>
    <row r="42" spans="1:16" ht="48" x14ac:dyDescent="0.25">
      <c r="A42" s="74" t="s">
        <v>42</v>
      </c>
      <c r="B42" s="39"/>
      <c r="C42" s="39"/>
      <c r="D42" s="29"/>
      <c r="E42" s="29"/>
      <c r="F42" s="50"/>
      <c r="G42" s="29"/>
      <c r="H42" s="61"/>
      <c r="I42" s="29"/>
      <c r="J42" s="29"/>
      <c r="K42" s="29"/>
      <c r="L42" s="29"/>
      <c r="M42" s="29"/>
      <c r="N42" s="29"/>
      <c r="O42" s="29"/>
      <c r="P42" s="73">
        <f t="shared" si="11"/>
        <v>0</v>
      </c>
    </row>
    <row r="43" spans="1:16" ht="48" x14ac:dyDescent="0.25">
      <c r="A43" s="74" t="s">
        <v>43</v>
      </c>
      <c r="B43" s="39"/>
      <c r="C43" s="39"/>
      <c r="D43" s="29"/>
      <c r="E43" s="29"/>
      <c r="F43" s="50"/>
      <c r="G43" s="29"/>
      <c r="H43" s="61"/>
      <c r="I43" s="29"/>
      <c r="J43" s="29"/>
      <c r="K43" s="29"/>
      <c r="L43" s="29"/>
      <c r="M43" s="29"/>
      <c r="N43" s="29"/>
      <c r="O43" s="29"/>
      <c r="P43" s="73">
        <f t="shared" si="11"/>
        <v>0</v>
      </c>
    </row>
    <row r="44" spans="1:16" ht="36" x14ac:dyDescent="0.25">
      <c r="A44" s="74" t="s">
        <v>27</v>
      </c>
      <c r="B44" s="39"/>
      <c r="C44" s="39"/>
      <c r="D44" s="29"/>
      <c r="E44" s="29"/>
      <c r="F44" s="50"/>
      <c r="G44" s="29"/>
      <c r="H44" s="61"/>
      <c r="I44" s="29"/>
      <c r="J44" s="29"/>
      <c r="K44" s="29"/>
      <c r="L44" s="29"/>
      <c r="M44" s="29"/>
      <c r="N44" s="29"/>
      <c r="O44" s="29"/>
      <c r="P44" s="73">
        <f t="shared" si="11"/>
        <v>0</v>
      </c>
    </row>
    <row r="45" spans="1:16" ht="63.75" x14ac:dyDescent="0.25">
      <c r="A45" s="82" t="s">
        <v>44</v>
      </c>
      <c r="B45" s="43"/>
      <c r="C45" s="43"/>
      <c r="D45" s="29"/>
      <c r="E45" s="29"/>
      <c r="F45" s="50"/>
      <c r="G45" s="29"/>
      <c r="H45" s="61"/>
      <c r="I45" s="29"/>
      <c r="J45" s="29"/>
      <c r="K45" s="29"/>
      <c r="L45" s="29"/>
      <c r="M45" s="29"/>
      <c r="N45" s="29"/>
      <c r="O45" s="29"/>
      <c r="P45" s="73">
        <f t="shared" si="11"/>
        <v>0</v>
      </c>
    </row>
    <row r="46" spans="1:16" ht="25.5" x14ac:dyDescent="0.25">
      <c r="A46" s="79" t="s">
        <v>45</v>
      </c>
      <c r="B46" s="44">
        <f>+B47+B48+B49+B50+B51+B52+B53</f>
        <v>0</v>
      </c>
      <c r="C46" s="44">
        <f t="shared" ref="C46:O46" si="12">+C47+C48+C49+C50+C51+C52+C53</f>
        <v>0</v>
      </c>
      <c r="D46" s="44">
        <f t="shared" si="12"/>
        <v>0</v>
      </c>
      <c r="E46" s="44">
        <f t="shared" si="12"/>
        <v>0</v>
      </c>
      <c r="F46" s="44">
        <f t="shared" si="12"/>
        <v>0</v>
      </c>
      <c r="G46" s="44">
        <f t="shared" si="12"/>
        <v>0</v>
      </c>
      <c r="H46" s="44">
        <f t="shared" si="12"/>
        <v>0</v>
      </c>
      <c r="I46" s="44">
        <f t="shared" si="12"/>
        <v>0</v>
      </c>
      <c r="J46" s="44">
        <f t="shared" si="12"/>
        <v>0</v>
      </c>
      <c r="K46" s="44">
        <f t="shared" si="12"/>
        <v>0</v>
      </c>
      <c r="L46" s="44">
        <f t="shared" si="12"/>
        <v>0</v>
      </c>
      <c r="M46" s="44">
        <f t="shared" si="12"/>
        <v>0</v>
      </c>
      <c r="N46" s="44">
        <f t="shared" si="12"/>
        <v>0</v>
      </c>
      <c r="O46" s="44">
        <f t="shared" si="12"/>
        <v>0</v>
      </c>
      <c r="P46" s="80">
        <f>+G46+F46+E46+D46+H46+I46+J46+K46+L46+M46+N46</f>
        <v>0</v>
      </c>
    </row>
    <row r="47" spans="1:16" ht="36" x14ac:dyDescent="0.25">
      <c r="A47" s="74" t="s">
        <v>46</v>
      </c>
      <c r="B47" s="39"/>
      <c r="C47" s="39"/>
      <c r="D47" s="29"/>
      <c r="E47" s="29"/>
      <c r="F47" s="50"/>
      <c r="G47" s="29"/>
      <c r="H47" s="61"/>
      <c r="I47" s="29"/>
      <c r="J47" s="29"/>
      <c r="K47" s="29"/>
      <c r="L47" s="29"/>
      <c r="M47" s="29"/>
      <c r="N47" s="29"/>
      <c r="O47" s="29"/>
      <c r="P47" s="75">
        <f>+G47+F47+E47+D47+H47+I47+J47+K47+L47+M47+N47</f>
        <v>0</v>
      </c>
    </row>
    <row r="48" spans="1:16" ht="48" x14ac:dyDescent="0.25">
      <c r="A48" s="74" t="s">
        <v>47</v>
      </c>
      <c r="B48" s="39"/>
      <c r="C48" s="39"/>
      <c r="D48" s="29"/>
      <c r="E48" s="29"/>
      <c r="F48" s="50"/>
      <c r="G48" s="29"/>
      <c r="H48" s="61"/>
      <c r="I48" s="29"/>
      <c r="J48" s="29"/>
      <c r="K48" s="29"/>
      <c r="L48" s="29"/>
      <c r="M48" s="29"/>
      <c r="N48" s="29"/>
      <c r="O48" s="29"/>
      <c r="P48" s="75">
        <f t="shared" ref="P48:P53" si="13">+G48+F48+E48+D48+H48+I48+J48+K48+L48+M48+N48</f>
        <v>0</v>
      </c>
    </row>
    <row r="49" spans="1:16" ht="48" x14ac:dyDescent="0.25">
      <c r="A49" s="74" t="s">
        <v>48</v>
      </c>
      <c r="B49" s="39"/>
      <c r="C49" s="39"/>
      <c r="D49" s="29"/>
      <c r="E49" s="29"/>
      <c r="F49" s="50"/>
      <c r="G49" s="29"/>
      <c r="H49" s="61"/>
      <c r="I49" s="29"/>
      <c r="J49" s="29"/>
      <c r="K49" s="29"/>
      <c r="L49" s="29"/>
      <c r="M49" s="29"/>
      <c r="N49" s="29"/>
      <c r="O49" s="29"/>
      <c r="P49" s="75">
        <f t="shared" si="13"/>
        <v>0</v>
      </c>
    </row>
    <row r="50" spans="1:16" ht="48" x14ac:dyDescent="0.25">
      <c r="A50" s="74" t="s">
        <v>49</v>
      </c>
      <c r="B50" s="39"/>
      <c r="C50" s="39"/>
      <c r="D50" s="29"/>
      <c r="E50" s="29"/>
      <c r="F50" s="50"/>
      <c r="G50" s="29"/>
      <c r="H50" s="61"/>
      <c r="I50" s="29"/>
      <c r="J50" s="29"/>
      <c r="K50" s="29"/>
      <c r="L50" s="29"/>
      <c r="M50" s="29"/>
      <c r="N50" s="29"/>
      <c r="O50" s="29"/>
      <c r="P50" s="75">
        <f t="shared" si="13"/>
        <v>0</v>
      </c>
    </row>
    <row r="51" spans="1:16" ht="48" x14ac:dyDescent="0.25">
      <c r="A51" s="74" t="s">
        <v>50</v>
      </c>
      <c r="B51" s="39"/>
      <c r="C51" s="39"/>
      <c r="D51" s="29"/>
      <c r="E51" s="29"/>
      <c r="F51" s="50"/>
      <c r="G51" s="29"/>
      <c r="H51" s="61"/>
      <c r="I51" s="29"/>
      <c r="J51" s="29"/>
      <c r="K51" s="29"/>
      <c r="L51" s="29"/>
      <c r="M51" s="29"/>
      <c r="N51" s="29"/>
      <c r="O51" s="29"/>
      <c r="P51" s="75">
        <f t="shared" si="13"/>
        <v>0</v>
      </c>
    </row>
    <row r="52" spans="1:16" ht="36" x14ac:dyDescent="0.25">
      <c r="A52" s="74" t="s">
        <v>51</v>
      </c>
      <c r="B52" s="39"/>
      <c r="C52" s="39"/>
      <c r="D52" s="29"/>
      <c r="E52" s="29"/>
      <c r="F52" s="50"/>
      <c r="G52" s="29"/>
      <c r="H52" s="61"/>
      <c r="I52" s="29"/>
      <c r="J52" s="29"/>
      <c r="K52" s="29"/>
      <c r="L52" s="29"/>
      <c r="M52" s="29"/>
      <c r="N52" s="29"/>
      <c r="O52" s="29"/>
      <c r="P52" s="75">
        <f t="shared" si="13"/>
        <v>0</v>
      </c>
    </row>
    <row r="53" spans="1:16" ht="48" x14ac:dyDescent="0.25">
      <c r="A53" s="74" t="s">
        <v>52</v>
      </c>
      <c r="B53" s="39"/>
      <c r="C53" s="39"/>
      <c r="D53" s="29"/>
      <c r="E53" s="29"/>
      <c r="F53" s="50"/>
      <c r="G53" s="29"/>
      <c r="H53" s="61"/>
      <c r="I53" s="29"/>
      <c r="J53" s="29"/>
      <c r="K53" s="29"/>
      <c r="L53" s="29"/>
      <c r="M53" s="29"/>
      <c r="N53" s="29"/>
      <c r="O53" s="29"/>
      <c r="P53" s="75">
        <f t="shared" si="13"/>
        <v>0</v>
      </c>
    </row>
    <row r="54" spans="1:16" ht="38.25" x14ac:dyDescent="0.25">
      <c r="A54" s="79" t="s">
        <v>28</v>
      </c>
      <c r="B54" s="44">
        <f>+B55+B56+B57+B58+B59+B60+B61+B62+B63</f>
        <v>796108</v>
      </c>
      <c r="C54" s="44">
        <f>+C55+C56+C57+C58+C59+C60+C61+C62+C63</f>
        <v>4578099.33</v>
      </c>
      <c r="D54" s="44">
        <f t="shared" ref="D54:K54" si="14">+D55+D56+D57+D58+D59+D60+D61+D62+D63</f>
        <v>0</v>
      </c>
      <c r="E54" s="44">
        <f t="shared" si="14"/>
        <v>0</v>
      </c>
      <c r="F54" s="44">
        <f t="shared" si="14"/>
        <v>0</v>
      </c>
      <c r="G54" s="44">
        <f t="shared" si="14"/>
        <v>0</v>
      </c>
      <c r="H54" s="44">
        <f t="shared" si="14"/>
        <v>28320</v>
      </c>
      <c r="I54" s="44">
        <f t="shared" si="14"/>
        <v>2876919.72</v>
      </c>
      <c r="J54" s="44">
        <f t="shared" si="14"/>
        <v>29281.58</v>
      </c>
      <c r="K54" s="44">
        <f t="shared" si="14"/>
        <v>690.30000000000018</v>
      </c>
      <c r="L54" s="44">
        <f>+L55+L57+L59</f>
        <v>147992.04</v>
      </c>
      <c r="M54" s="44">
        <f>+M55+M56+M57+M58+M59+M61+M60+M62+M63</f>
        <v>160998.01999999999</v>
      </c>
      <c r="N54" s="44">
        <f>+N55+N56+N57+N58+N59+N61+N60+N62+N63</f>
        <v>12176.42</v>
      </c>
      <c r="O54" s="44">
        <f>+O55+O56+O57+O58+O59+O61+O60+O62+O63</f>
        <v>1152428.45</v>
      </c>
      <c r="P54" s="44">
        <f>+G54+F54+E54+D54+H54+I54+J54+K54+L54+M54+N54+O54</f>
        <v>4408806.53</v>
      </c>
    </row>
    <row r="55" spans="1:16" ht="24" x14ac:dyDescent="0.25">
      <c r="A55" s="74" t="s">
        <v>29</v>
      </c>
      <c r="B55" s="10">
        <v>421108</v>
      </c>
      <c r="C55" s="10">
        <v>669178.06999999995</v>
      </c>
      <c r="D55" s="10">
        <v>0</v>
      </c>
      <c r="E55" s="10">
        <v>0</v>
      </c>
      <c r="F55" s="10">
        <v>0</v>
      </c>
      <c r="G55" s="10">
        <v>0</v>
      </c>
      <c r="H55" s="61">
        <v>28320</v>
      </c>
      <c r="I55" s="29">
        <v>190894.14</v>
      </c>
      <c r="J55" s="29">
        <v>0</v>
      </c>
      <c r="K55" s="38">
        <v>0</v>
      </c>
      <c r="L55" s="29">
        <v>49890</v>
      </c>
      <c r="M55" s="36">
        <v>76061.62</v>
      </c>
      <c r="N55" s="29">
        <v>12176.42</v>
      </c>
      <c r="O55" s="29">
        <v>309834.87</v>
      </c>
      <c r="P55" s="75">
        <f>+G55+F55+E55+D55+H55+I55+J55+K55+L55+M55+N55+O55</f>
        <v>667177.05000000005</v>
      </c>
    </row>
    <row r="56" spans="1:16" ht="36" x14ac:dyDescent="0.25">
      <c r="A56" s="74" t="s">
        <v>30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31">
        <v>0</v>
      </c>
      <c r="L56" s="31">
        <v>0</v>
      </c>
      <c r="M56" s="31">
        <v>0</v>
      </c>
      <c r="N56" s="31"/>
      <c r="O56" s="29"/>
      <c r="P56" s="75">
        <f t="shared" ref="P56:P63" si="15">+G56+F56+E56+D56+H56+I56+J56+K56+L56+M56+N56+O56</f>
        <v>0</v>
      </c>
    </row>
    <row r="57" spans="1:16" ht="48" x14ac:dyDescent="0.25">
      <c r="A57" s="74" t="s">
        <v>31</v>
      </c>
      <c r="B57" s="10">
        <v>75000</v>
      </c>
      <c r="C57" s="10">
        <v>207927.74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31">
        <v>6141.9</v>
      </c>
      <c r="K57" s="31">
        <v>-6141.9</v>
      </c>
      <c r="L57" s="31">
        <v>80289.94</v>
      </c>
      <c r="M57" s="31">
        <v>0</v>
      </c>
      <c r="N57" s="31"/>
      <c r="O57" s="31"/>
      <c r="P57" s="75">
        <f t="shared" si="15"/>
        <v>80289.94</v>
      </c>
    </row>
    <row r="58" spans="1:16" ht="48" x14ac:dyDescent="0.25">
      <c r="A58" s="74" t="s">
        <v>32</v>
      </c>
      <c r="B58" s="10">
        <v>100000</v>
      </c>
      <c r="C58" s="10">
        <v>2331000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31">
        <v>2331000</v>
      </c>
      <c r="J58" s="31">
        <v>0</v>
      </c>
      <c r="K58" s="31">
        <v>0</v>
      </c>
      <c r="L58" s="31">
        <v>0</v>
      </c>
      <c r="M58" s="29">
        <v>0</v>
      </c>
      <c r="N58" s="29"/>
      <c r="O58" s="29"/>
      <c r="P58" s="75">
        <f t="shared" si="15"/>
        <v>2331000</v>
      </c>
    </row>
    <row r="59" spans="1:16" ht="36" x14ac:dyDescent="0.25">
      <c r="A59" s="74" t="s">
        <v>33</v>
      </c>
      <c r="B59" s="10">
        <v>200000</v>
      </c>
      <c r="C59" s="10">
        <v>1369993.51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31">
        <v>355025.58</v>
      </c>
      <c r="J59" s="31">
        <v>23139.68</v>
      </c>
      <c r="K59" s="37">
        <v>6832.2</v>
      </c>
      <c r="L59" s="29">
        <v>17812.099999999999</v>
      </c>
      <c r="M59" s="29">
        <v>84936.4</v>
      </c>
      <c r="N59" s="29"/>
      <c r="O59" s="29">
        <v>842593.58</v>
      </c>
      <c r="P59" s="75">
        <f t="shared" si="15"/>
        <v>1330339.54</v>
      </c>
    </row>
    <row r="60" spans="1:16" ht="24" x14ac:dyDescent="0.25">
      <c r="A60" s="74" t="s">
        <v>53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31">
        <v>0</v>
      </c>
      <c r="K60" s="31">
        <v>0</v>
      </c>
      <c r="L60" s="31">
        <v>0</v>
      </c>
      <c r="M60" s="29">
        <v>0</v>
      </c>
      <c r="N60" s="29"/>
      <c r="O60" s="29"/>
      <c r="P60" s="75">
        <f t="shared" si="15"/>
        <v>0</v>
      </c>
    </row>
    <row r="61" spans="1:16" ht="36" x14ac:dyDescent="0.25">
      <c r="A61" s="74" t="s">
        <v>54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31">
        <v>0</v>
      </c>
      <c r="K61" s="31">
        <v>0</v>
      </c>
      <c r="L61" s="31">
        <v>0</v>
      </c>
      <c r="M61" s="29">
        <v>0</v>
      </c>
      <c r="N61" s="29"/>
      <c r="O61" s="29"/>
      <c r="P61" s="75">
        <f t="shared" si="15"/>
        <v>0</v>
      </c>
    </row>
    <row r="62" spans="1:16" ht="24" x14ac:dyDescent="0.25">
      <c r="A62" s="74" t="s">
        <v>34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31">
        <v>0</v>
      </c>
      <c r="K62" s="31">
        <v>0</v>
      </c>
      <c r="L62" s="31">
        <v>0</v>
      </c>
      <c r="M62" s="29">
        <v>0</v>
      </c>
      <c r="N62" s="29"/>
      <c r="O62" s="29"/>
      <c r="P62" s="75">
        <f t="shared" si="15"/>
        <v>0</v>
      </c>
    </row>
    <row r="63" spans="1:16" ht="48" x14ac:dyDescent="0.25">
      <c r="A63" s="74" t="s">
        <v>55</v>
      </c>
      <c r="B63" s="10">
        <v>0</v>
      </c>
      <c r="C63" s="10">
        <v>0.01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31">
        <v>0</v>
      </c>
      <c r="K63" s="31">
        <v>0</v>
      </c>
      <c r="L63" s="31">
        <v>0</v>
      </c>
      <c r="M63" s="31">
        <v>0</v>
      </c>
      <c r="N63" s="31"/>
      <c r="O63" s="31"/>
      <c r="P63" s="75">
        <f t="shared" si="15"/>
        <v>0</v>
      </c>
    </row>
    <row r="64" spans="1:16" x14ac:dyDescent="0.25">
      <c r="A64" s="79" t="s">
        <v>56</v>
      </c>
      <c r="B64" s="44">
        <f>+B65+B66+B67+B68</f>
        <v>0</v>
      </c>
      <c r="C64" s="44">
        <f t="shared" ref="C64:O64" si="16">+C65+C66+C67+C68</f>
        <v>0</v>
      </c>
      <c r="D64" s="44">
        <f t="shared" si="16"/>
        <v>0</v>
      </c>
      <c r="E64" s="44">
        <f t="shared" si="16"/>
        <v>0</v>
      </c>
      <c r="F64" s="44">
        <f t="shared" si="16"/>
        <v>0</v>
      </c>
      <c r="G64" s="44">
        <f t="shared" si="16"/>
        <v>0</v>
      </c>
      <c r="H64" s="44">
        <f t="shared" si="16"/>
        <v>0</v>
      </c>
      <c r="I64" s="44">
        <f t="shared" si="16"/>
        <v>0</v>
      </c>
      <c r="J64" s="44">
        <f t="shared" si="16"/>
        <v>0</v>
      </c>
      <c r="K64" s="44">
        <f t="shared" si="16"/>
        <v>0</v>
      </c>
      <c r="L64" s="44">
        <f t="shared" si="16"/>
        <v>0</v>
      </c>
      <c r="M64" s="44">
        <f t="shared" si="16"/>
        <v>0</v>
      </c>
      <c r="N64" s="44">
        <f t="shared" si="16"/>
        <v>0</v>
      </c>
      <c r="O64" s="44">
        <f t="shared" si="16"/>
        <v>0</v>
      </c>
      <c r="P64" s="80">
        <f>+G64+F64+E64+D64+H65+H64+I64+J64+K64+L64+M64</f>
        <v>0</v>
      </c>
    </row>
    <row r="65" spans="1:16" ht="24" x14ac:dyDescent="0.25">
      <c r="A65" s="74" t="s">
        <v>57</v>
      </c>
      <c r="B65" s="39"/>
      <c r="C65" s="39"/>
      <c r="D65" s="29"/>
      <c r="E65" s="29"/>
      <c r="F65" s="50"/>
      <c r="G65" s="29"/>
      <c r="H65" s="61"/>
      <c r="I65" s="29"/>
      <c r="J65" s="29"/>
      <c r="K65" s="29"/>
      <c r="L65" s="29"/>
      <c r="M65" s="36"/>
      <c r="N65" s="29"/>
      <c r="O65" s="29"/>
      <c r="P65" s="75">
        <f>+G65+F65+E65+D65+H65+I65+J65</f>
        <v>0</v>
      </c>
    </row>
    <row r="66" spans="1:16" ht="24" x14ac:dyDescent="0.25">
      <c r="A66" s="74" t="s">
        <v>58</v>
      </c>
      <c r="B66" s="39"/>
      <c r="C66" s="39"/>
      <c r="D66" s="29"/>
      <c r="E66" s="29"/>
      <c r="F66" s="50"/>
      <c r="G66" s="29"/>
      <c r="H66" s="61"/>
      <c r="I66" s="29"/>
      <c r="J66" s="29"/>
      <c r="K66" s="29"/>
      <c r="L66" s="29"/>
      <c r="M66" s="36"/>
      <c r="N66" s="29"/>
      <c r="O66" s="29"/>
      <c r="P66" s="75">
        <f>+G66+F66+E66+D66+H66+I66+J66</f>
        <v>0</v>
      </c>
    </row>
    <row r="67" spans="1:16" ht="48" x14ac:dyDescent="0.25">
      <c r="A67" s="74" t="s">
        <v>59</v>
      </c>
      <c r="B67" s="39"/>
      <c r="C67" s="39"/>
      <c r="D67" s="29"/>
      <c r="E67" s="29"/>
      <c r="F67" s="50"/>
      <c r="G67" s="29"/>
      <c r="H67" s="61"/>
      <c r="I67" s="29"/>
      <c r="J67" s="29"/>
      <c r="K67" s="29"/>
      <c r="L67" s="29"/>
      <c r="M67" s="36"/>
      <c r="N67" s="29"/>
      <c r="O67" s="29"/>
      <c r="P67" s="75">
        <f t="shared" ref="P67:P68" si="17">+G67+F67+E67+D67+H67+I67+J67</f>
        <v>0</v>
      </c>
    </row>
    <row r="68" spans="1:16" ht="60" x14ac:dyDescent="0.25">
      <c r="A68" s="74" t="s">
        <v>60</v>
      </c>
      <c r="B68" s="39"/>
      <c r="C68" s="39"/>
      <c r="D68" s="29"/>
      <c r="E68" s="29"/>
      <c r="F68" s="50"/>
      <c r="G68" s="29"/>
      <c r="H68" s="61"/>
      <c r="I68" s="29"/>
      <c r="J68" s="29"/>
      <c r="K68" s="29"/>
      <c r="L68" s="29"/>
      <c r="M68" s="36"/>
      <c r="N68" s="29"/>
      <c r="O68" s="29"/>
      <c r="P68" s="75">
        <f t="shared" si="17"/>
        <v>0</v>
      </c>
    </row>
    <row r="69" spans="1:16" ht="48.75" customHeight="1" x14ac:dyDescent="0.25">
      <c r="A69" s="79" t="s">
        <v>61</v>
      </c>
      <c r="B69" s="44">
        <f>+B70+B71</f>
        <v>0</v>
      </c>
      <c r="C69" s="44">
        <f t="shared" ref="C69:K69" si="18">+C70+C71</f>
        <v>0</v>
      </c>
      <c r="D69" s="44">
        <f t="shared" si="18"/>
        <v>0</v>
      </c>
      <c r="E69" s="44">
        <f t="shared" si="18"/>
        <v>0</v>
      </c>
      <c r="F69" s="44">
        <f t="shared" si="18"/>
        <v>0</v>
      </c>
      <c r="G69" s="44">
        <f t="shared" si="18"/>
        <v>0</v>
      </c>
      <c r="H69" s="44">
        <f t="shared" si="18"/>
        <v>0</v>
      </c>
      <c r="I69" s="44">
        <f t="shared" si="18"/>
        <v>0</v>
      </c>
      <c r="J69" s="44">
        <f t="shared" si="18"/>
        <v>0</v>
      </c>
      <c r="K69" s="44">
        <f t="shared" si="18"/>
        <v>0</v>
      </c>
      <c r="L69" s="44">
        <f>+L70+L71</f>
        <v>0</v>
      </c>
      <c r="M69" s="44">
        <f>+M70+M71</f>
        <v>0</v>
      </c>
      <c r="N69" s="44">
        <f>+N70+N71</f>
        <v>0</v>
      </c>
      <c r="O69" s="44">
        <f>+O70+O71</f>
        <v>0</v>
      </c>
      <c r="P69" s="80">
        <f>+G69+F69+E69+D69+H69+I69+J69+K69+L69+M69</f>
        <v>0</v>
      </c>
    </row>
    <row r="70" spans="1:16" ht="24" x14ac:dyDescent="0.25">
      <c r="A70" s="74" t="s">
        <v>62</v>
      </c>
      <c r="B70" s="39"/>
      <c r="C70" s="39"/>
      <c r="D70" s="29"/>
      <c r="E70" s="29"/>
      <c r="F70" s="50"/>
      <c r="G70" s="29"/>
      <c r="H70" s="61"/>
      <c r="I70" s="29"/>
      <c r="J70" s="29"/>
      <c r="K70" s="29"/>
      <c r="L70" s="29"/>
      <c r="M70" s="36"/>
      <c r="N70" s="29"/>
      <c r="O70" s="29"/>
      <c r="P70" s="75">
        <f>+G70+F70+E70+D70+H70+I70+J70</f>
        <v>0</v>
      </c>
    </row>
    <row r="71" spans="1:16" ht="48" x14ac:dyDescent="0.25">
      <c r="A71" s="74" t="s">
        <v>63</v>
      </c>
      <c r="B71" s="39"/>
      <c r="C71" s="39"/>
      <c r="D71" s="29"/>
      <c r="E71" s="29"/>
      <c r="F71" s="50"/>
      <c r="G71" s="29"/>
      <c r="H71" s="61"/>
      <c r="I71" s="29"/>
      <c r="J71" s="29"/>
      <c r="K71" s="29"/>
      <c r="L71" s="29"/>
      <c r="M71" s="36"/>
      <c r="N71" s="29"/>
      <c r="O71" s="29"/>
      <c r="P71" s="75">
        <f>+G71+F71+E71+D71+H71+I71+J71</f>
        <v>0</v>
      </c>
    </row>
    <row r="72" spans="1:16" ht="25.5" x14ac:dyDescent="0.25">
      <c r="A72" s="79" t="s">
        <v>64</v>
      </c>
      <c r="B72" s="44">
        <f>+B73+B74+B75</f>
        <v>0</v>
      </c>
      <c r="C72" s="44">
        <f t="shared" ref="C72:O72" si="19">+C73+C74+C75</f>
        <v>0</v>
      </c>
      <c r="D72" s="44">
        <f t="shared" si="19"/>
        <v>0</v>
      </c>
      <c r="E72" s="44">
        <f t="shared" si="19"/>
        <v>0</v>
      </c>
      <c r="F72" s="44">
        <f t="shared" si="19"/>
        <v>0</v>
      </c>
      <c r="G72" s="44">
        <f t="shared" si="19"/>
        <v>0</v>
      </c>
      <c r="H72" s="44">
        <f t="shared" si="19"/>
        <v>0</v>
      </c>
      <c r="I72" s="44">
        <f t="shared" si="19"/>
        <v>0</v>
      </c>
      <c r="J72" s="44">
        <f t="shared" si="19"/>
        <v>0</v>
      </c>
      <c r="K72" s="44">
        <f t="shared" si="19"/>
        <v>0</v>
      </c>
      <c r="L72" s="44">
        <f t="shared" si="19"/>
        <v>0</v>
      </c>
      <c r="M72" s="44">
        <f t="shared" si="19"/>
        <v>0</v>
      </c>
      <c r="N72" s="44">
        <f t="shared" si="19"/>
        <v>0</v>
      </c>
      <c r="O72" s="44">
        <f t="shared" si="19"/>
        <v>0</v>
      </c>
      <c r="P72" s="80">
        <f>+G72+F72+E72+D72+H72+I72+J72+K72+L72+M72</f>
        <v>0</v>
      </c>
    </row>
    <row r="73" spans="1:16" ht="32.25" customHeight="1" x14ac:dyDescent="0.25">
      <c r="A73" s="74" t="s">
        <v>65</v>
      </c>
      <c r="B73" s="39"/>
      <c r="C73" s="39"/>
      <c r="D73" s="29"/>
      <c r="E73" s="29"/>
      <c r="F73" s="50"/>
      <c r="G73" s="29"/>
      <c r="H73" s="61"/>
      <c r="I73" s="29"/>
      <c r="J73" s="29"/>
      <c r="K73" s="29"/>
      <c r="L73" s="29"/>
      <c r="M73" s="36"/>
      <c r="N73" s="29"/>
      <c r="O73" s="29"/>
      <c r="P73" s="75">
        <f>+G73+F73+E73+D73+H73+I73+J73</f>
        <v>0</v>
      </c>
    </row>
    <row r="74" spans="1:16" ht="36" x14ac:dyDescent="0.25">
      <c r="A74" s="74" t="s">
        <v>66</v>
      </c>
      <c r="B74" s="39"/>
      <c r="C74" s="39"/>
      <c r="D74" s="29"/>
      <c r="E74" s="29"/>
      <c r="F74" s="50"/>
      <c r="G74" s="29"/>
      <c r="H74" s="61"/>
      <c r="I74" s="29"/>
      <c r="J74" s="29"/>
      <c r="K74" s="29"/>
      <c r="L74" s="29"/>
      <c r="M74" s="36"/>
      <c r="N74" s="29"/>
      <c r="O74" s="29"/>
      <c r="P74" s="75">
        <f t="shared" ref="P74:P75" si="20">+G74+F74+E74+D74+H74+I74+J74</f>
        <v>0</v>
      </c>
    </row>
    <row r="75" spans="1:16" ht="48" x14ac:dyDescent="0.25">
      <c r="A75" s="74" t="s">
        <v>67</v>
      </c>
      <c r="B75" s="39"/>
      <c r="C75" s="39"/>
      <c r="D75" s="29"/>
      <c r="E75" s="29"/>
      <c r="F75" s="50"/>
      <c r="G75" s="29"/>
      <c r="H75" s="61"/>
      <c r="I75" s="29"/>
      <c r="J75" s="29"/>
      <c r="K75" s="29"/>
      <c r="L75" s="29"/>
      <c r="M75" s="36"/>
      <c r="N75" s="29"/>
      <c r="O75" s="29"/>
      <c r="P75" s="75">
        <f t="shared" si="20"/>
        <v>0</v>
      </c>
    </row>
    <row r="76" spans="1:16" x14ac:dyDescent="0.25">
      <c r="A76" s="79" t="s">
        <v>35</v>
      </c>
      <c r="B76" s="44">
        <f>+B11</f>
        <v>190167111</v>
      </c>
      <c r="C76" s="44">
        <f t="shared" ref="C76:O76" si="21">+C11</f>
        <v>214644811.00000003</v>
      </c>
      <c r="D76" s="44">
        <f t="shared" si="21"/>
        <v>11744520.720000001</v>
      </c>
      <c r="E76" s="44">
        <f t="shared" si="21"/>
        <v>11822640.909999998</v>
      </c>
      <c r="F76" s="44">
        <f t="shared" si="21"/>
        <v>13524666.949999999</v>
      </c>
      <c r="G76" s="44">
        <f t="shared" si="21"/>
        <v>13864548.02</v>
      </c>
      <c r="H76" s="44">
        <f t="shared" si="21"/>
        <v>18150755.780000001</v>
      </c>
      <c r="I76" s="44">
        <f t="shared" si="21"/>
        <v>16152722.770000001</v>
      </c>
      <c r="J76" s="44">
        <f t="shared" si="21"/>
        <v>13903209.33</v>
      </c>
      <c r="K76" s="44">
        <f t="shared" si="21"/>
        <v>13643364.660000002</v>
      </c>
      <c r="L76" s="44">
        <f t="shared" si="21"/>
        <v>13945703.959999999</v>
      </c>
      <c r="M76" s="44">
        <f t="shared" si="21"/>
        <v>12758863.639999997</v>
      </c>
      <c r="N76" s="44">
        <f t="shared" si="21"/>
        <v>23012872.800000004</v>
      </c>
      <c r="O76" s="44">
        <f t="shared" si="21"/>
        <v>39701290.910000004</v>
      </c>
      <c r="P76" s="80">
        <f>D76+E76+F76+G76+H76+I76+J76+K76+L76+M76+N76+O76</f>
        <v>202225160.44999999</v>
      </c>
    </row>
    <row r="77" spans="1:16" ht="25.5" x14ac:dyDescent="0.25">
      <c r="A77" s="83" t="s">
        <v>68</v>
      </c>
      <c r="B77" s="40">
        <f>+B78+B81+B84</f>
        <v>0</v>
      </c>
      <c r="C77" s="40">
        <f t="shared" ref="C77:N77" si="22">+C78+C81+C84</f>
        <v>0</v>
      </c>
      <c r="D77" s="40">
        <f t="shared" si="22"/>
        <v>0</v>
      </c>
      <c r="E77" s="40">
        <f t="shared" si="22"/>
        <v>0</v>
      </c>
      <c r="F77" s="40">
        <f t="shared" si="22"/>
        <v>0</v>
      </c>
      <c r="G77" s="40">
        <f t="shared" si="22"/>
        <v>0</v>
      </c>
      <c r="H77" s="40">
        <f t="shared" si="22"/>
        <v>0</v>
      </c>
      <c r="I77" s="40">
        <f t="shared" si="22"/>
        <v>0</v>
      </c>
      <c r="J77" s="40">
        <f t="shared" si="22"/>
        <v>0</v>
      </c>
      <c r="K77" s="40">
        <f t="shared" si="22"/>
        <v>0</v>
      </c>
      <c r="L77" s="40">
        <f t="shared" si="22"/>
        <v>0</v>
      </c>
      <c r="M77" s="40">
        <f t="shared" si="22"/>
        <v>0</v>
      </c>
      <c r="N77" s="40">
        <f t="shared" si="22"/>
        <v>0</v>
      </c>
      <c r="O77" s="40"/>
      <c r="P77" s="75">
        <f t="shared" ref="P77:P87" si="23">+G77+F77+E77+D77+H77+I77+J77</f>
        <v>0</v>
      </c>
    </row>
    <row r="78" spans="1:16" ht="25.5" x14ac:dyDescent="0.25">
      <c r="A78" s="79" t="s">
        <v>69</v>
      </c>
      <c r="B78" s="44">
        <f>+B79+B80</f>
        <v>0</v>
      </c>
      <c r="C78" s="44">
        <f t="shared" ref="C78:N78" si="24">+C79+C80</f>
        <v>0</v>
      </c>
      <c r="D78" s="44">
        <f t="shared" si="24"/>
        <v>0</v>
      </c>
      <c r="E78" s="44">
        <f t="shared" si="24"/>
        <v>0</v>
      </c>
      <c r="F78" s="44">
        <f t="shared" si="24"/>
        <v>0</v>
      </c>
      <c r="G78" s="44">
        <f t="shared" si="24"/>
        <v>0</v>
      </c>
      <c r="H78" s="44">
        <f t="shared" si="24"/>
        <v>0</v>
      </c>
      <c r="I78" s="44">
        <f t="shared" si="24"/>
        <v>0</v>
      </c>
      <c r="J78" s="44">
        <f t="shared" si="24"/>
        <v>0</v>
      </c>
      <c r="K78" s="44">
        <f t="shared" si="24"/>
        <v>0</v>
      </c>
      <c r="L78" s="44">
        <f t="shared" si="24"/>
        <v>0</v>
      </c>
      <c r="M78" s="44">
        <f t="shared" si="24"/>
        <v>0</v>
      </c>
      <c r="N78" s="44">
        <f t="shared" si="24"/>
        <v>0</v>
      </c>
      <c r="O78" s="44"/>
      <c r="P78" s="80">
        <f>+G78+F78+E78+D78+H78+I78+J78+K78+L78+M78</f>
        <v>0</v>
      </c>
    </row>
    <row r="79" spans="1:16" ht="36" x14ac:dyDescent="0.25">
      <c r="A79" s="74" t="s">
        <v>70</v>
      </c>
      <c r="B79" s="39"/>
      <c r="C79" s="39"/>
      <c r="D79" s="28"/>
      <c r="E79" s="29"/>
      <c r="F79" s="50"/>
      <c r="G79" s="29"/>
      <c r="H79" s="61"/>
      <c r="I79" s="29"/>
      <c r="J79" s="29"/>
      <c r="K79" s="29"/>
      <c r="L79" s="29"/>
      <c r="M79" s="36"/>
      <c r="N79" s="29"/>
      <c r="O79" s="29"/>
      <c r="P79" s="75">
        <f t="shared" si="23"/>
        <v>0</v>
      </c>
    </row>
    <row r="80" spans="1:16" ht="36" x14ac:dyDescent="0.25">
      <c r="A80" s="74" t="s">
        <v>71</v>
      </c>
      <c r="B80" s="39"/>
      <c r="C80" s="39"/>
      <c r="D80" s="28"/>
      <c r="E80" s="29"/>
      <c r="F80" s="50"/>
      <c r="G80" s="29"/>
      <c r="H80" s="61"/>
      <c r="I80" s="29"/>
      <c r="J80" s="29"/>
      <c r="K80" s="29"/>
      <c r="L80" s="29"/>
      <c r="M80" s="36"/>
      <c r="N80" s="29"/>
      <c r="O80" s="29"/>
      <c r="P80" s="75">
        <f t="shared" si="23"/>
        <v>0</v>
      </c>
    </row>
    <row r="81" spans="1:16" ht="25.5" x14ac:dyDescent="0.25">
      <c r="A81" s="79" t="s">
        <v>72</v>
      </c>
      <c r="B81" s="44">
        <f>+B82+B83</f>
        <v>0</v>
      </c>
      <c r="C81" s="44">
        <f t="shared" ref="C81:N81" si="25">+C82+C83</f>
        <v>0</v>
      </c>
      <c r="D81" s="44">
        <f t="shared" si="25"/>
        <v>0</v>
      </c>
      <c r="E81" s="44">
        <f t="shared" si="25"/>
        <v>0</v>
      </c>
      <c r="F81" s="44">
        <f t="shared" si="25"/>
        <v>0</v>
      </c>
      <c r="G81" s="44">
        <f t="shared" si="25"/>
        <v>0</v>
      </c>
      <c r="H81" s="44">
        <f t="shared" si="25"/>
        <v>0</v>
      </c>
      <c r="I81" s="44">
        <f t="shared" si="25"/>
        <v>0</v>
      </c>
      <c r="J81" s="44">
        <f t="shared" si="25"/>
        <v>0</v>
      </c>
      <c r="K81" s="44">
        <f t="shared" si="25"/>
        <v>0</v>
      </c>
      <c r="L81" s="44">
        <f t="shared" si="25"/>
        <v>0</v>
      </c>
      <c r="M81" s="44">
        <f t="shared" si="25"/>
        <v>0</v>
      </c>
      <c r="N81" s="44">
        <f t="shared" si="25"/>
        <v>0</v>
      </c>
      <c r="O81" s="44"/>
      <c r="P81" s="80">
        <f>+G81+F81+E81+D81+H81+I81+J81+K81+L81+M81</f>
        <v>0</v>
      </c>
    </row>
    <row r="82" spans="1:16" ht="24" x14ac:dyDescent="0.25">
      <c r="A82" s="74" t="s">
        <v>73</v>
      </c>
      <c r="B82" s="39"/>
      <c r="C82" s="39"/>
      <c r="D82" s="28"/>
      <c r="E82" s="29"/>
      <c r="F82" s="50"/>
      <c r="G82" s="29"/>
      <c r="H82" s="61"/>
      <c r="I82" s="29"/>
      <c r="J82" s="29"/>
      <c r="K82" s="29"/>
      <c r="L82" s="29"/>
      <c r="M82" s="36"/>
      <c r="N82" s="29"/>
      <c r="O82" s="29"/>
      <c r="P82" s="75">
        <f t="shared" si="23"/>
        <v>0</v>
      </c>
    </row>
    <row r="83" spans="1:16" ht="36" x14ac:dyDescent="0.25">
      <c r="A83" s="74" t="s">
        <v>74</v>
      </c>
      <c r="B83" s="39"/>
      <c r="C83" s="39"/>
      <c r="D83" s="28"/>
      <c r="E83" s="29"/>
      <c r="F83" s="50"/>
      <c r="G83" s="29"/>
      <c r="H83" s="61"/>
      <c r="I83" s="29"/>
      <c r="J83" s="29"/>
      <c r="K83" s="29"/>
      <c r="L83" s="29"/>
      <c r="M83" s="36"/>
      <c r="N83" s="29"/>
      <c r="O83" s="29"/>
      <c r="P83" s="75">
        <f t="shared" si="23"/>
        <v>0</v>
      </c>
    </row>
    <row r="84" spans="1:16" ht="25.5" x14ac:dyDescent="0.25">
      <c r="A84" s="79" t="s">
        <v>75</v>
      </c>
      <c r="B84" s="44">
        <f>+B85</f>
        <v>0</v>
      </c>
      <c r="C84" s="44">
        <f t="shared" ref="C84:N84" si="26">+C85</f>
        <v>0</v>
      </c>
      <c r="D84" s="44">
        <f t="shared" si="26"/>
        <v>0</v>
      </c>
      <c r="E84" s="44">
        <f t="shared" si="26"/>
        <v>0</v>
      </c>
      <c r="F84" s="44">
        <f t="shared" si="26"/>
        <v>0</v>
      </c>
      <c r="G84" s="44">
        <f t="shared" si="26"/>
        <v>0</v>
      </c>
      <c r="H84" s="44">
        <f t="shared" si="26"/>
        <v>0</v>
      </c>
      <c r="I84" s="44">
        <f t="shared" si="26"/>
        <v>0</v>
      </c>
      <c r="J84" s="44">
        <f t="shared" si="26"/>
        <v>0</v>
      </c>
      <c r="K84" s="44">
        <f t="shared" si="26"/>
        <v>0</v>
      </c>
      <c r="L84" s="44">
        <f t="shared" si="26"/>
        <v>0</v>
      </c>
      <c r="M84" s="44">
        <f t="shared" si="26"/>
        <v>0</v>
      </c>
      <c r="N84" s="44">
        <f t="shared" si="26"/>
        <v>0</v>
      </c>
      <c r="O84" s="44"/>
      <c r="P84" s="80">
        <f>+G84+F84+E84+D84+H84+I84+J84+K84+L84+M84</f>
        <v>0</v>
      </c>
    </row>
    <row r="85" spans="1:16" ht="30.75" customHeight="1" x14ac:dyDescent="0.25">
      <c r="A85" s="74" t="s">
        <v>76</v>
      </c>
      <c r="B85" s="39"/>
      <c r="C85" s="39"/>
      <c r="D85" s="28"/>
      <c r="E85" s="29"/>
      <c r="F85" s="50"/>
      <c r="G85" s="29"/>
      <c r="H85" s="61"/>
      <c r="I85" s="29"/>
      <c r="J85" s="29"/>
      <c r="K85" s="29"/>
      <c r="L85" s="29"/>
      <c r="M85" s="36"/>
      <c r="N85" s="29"/>
      <c r="O85" s="29"/>
      <c r="P85" s="75">
        <f t="shared" si="23"/>
        <v>0</v>
      </c>
    </row>
    <row r="86" spans="1:16" ht="25.5" x14ac:dyDescent="0.25">
      <c r="A86" s="79" t="s">
        <v>77</v>
      </c>
      <c r="B86" s="44">
        <f>+B84+B81+B78</f>
        <v>0</v>
      </c>
      <c r="C86" s="44">
        <f>+C84+C81+C78</f>
        <v>0</v>
      </c>
      <c r="D86" s="44">
        <f>+SUM(D79:D85)</f>
        <v>0</v>
      </c>
      <c r="E86" s="44">
        <f>+SUM(E79:E85)</f>
        <v>0</v>
      </c>
      <c r="F86" s="48">
        <f t="shared" ref="F86:O86" si="27">+SUM(F79:F85)</f>
        <v>0</v>
      </c>
      <c r="G86" s="44">
        <f t="shared" si="27"/>
        <v>0</v>
      </c>
      <c r="H86" s="58">
        <f t="shared" si="27"/>
        <v>0</v>
      </c>
      <c r="I86" s="44">
        <f t="shared" si="27"/>
        <v>0</v>
      </c>
      <c r="J86" s="44">
        <f t="shared" si="27"/>
        <v>0</v>
      </c>
      <c r="K86" s="44">
        <f t="shared" si="27"/>
        <v>0</v>
      </c>
      <c r="L86" s="44">
        <f t="shared" si="27"/>
        <v>0</v>
      </c>
      <c r="M86" s="44">
        <f t="shared" si="27"/>
        <v>0</v>
      </c>
      <c r="N86" s="44">
        <f t="shared" si="27"/>
        <v>0</v>
      </c>
      <c r="O86" s="44">
        <f t="shared" si="27"/>
        <v>0</v>
      </c>
      <c r="P86" s="80">
        <f>+G86+F86+E86+D86+H86+I86+J86+K86+L86+M86</f>
        <v>0</v>
      </c>
    </row>
    <row r="87" spans="1:16" x14ac:dyDescent="0.25">
      <c r="A87" s="84"/>
      <c r="B87" s="41"/>
      <c r="C87" s="41"/>
      <c r="D87" s="41"/>
      <c r="E87" s="41"/>
      <c r="F87" s="57"/>
      <c r="G87" s="41"/>
      <c r="H87" s="64"/>
      <c r="I87" s="41"/>
      <c r="J87" s="41"/>
      <c r="K87" s="41"/>
      <c r="L87" s="41"/>
      <c r="M87" s="42"/>
      <c r="N87" s="41"/>
      <c r="O87" s="41"/>
      <c r="P87" s="75">
        <f t="shared" si="23"/>
        <v>0</v>
      </c>
    </row>
    <row r="88" spans="1:16" ht="39" thickBot="1" x14ac:dyDescent="0.3">
      <c r="A88" s="85" t="s">
        <v>78</v>
      </c>
      <c r="B88" s="86">
        <f>+B76+B86</f>
        <v>190167111</v>
      </c>
      <c r="C88" s="86">
        <f>+C76+C86</f>
        <v>214644811.00000003</v>
      </c>
      <c r="D88" s="87">
        <f>+D76+D86</f>
        <v>11744520.720000001</v>
      </c>
      <c r="E88" s="87">
        <f t="shared" ref="E88:O88" si="28">+E76+E86</f>
        <v>11822640.909999998</v>
      </c>
      <c r="F88" s="88">
        <f t="shared" si="28"/>
        <v>13524666.949999999</v>
      </c>
      <c r="G88" s="87">
        <f t="shared" si="28"/>
        <v>13864548.02</v>
      </c>
      <c r="H88" s="89">
        <f t="shared" si="28"/>
        <v>18150755.780000001</v>
      </c>
      <c r="I88" s="87">
        <f t="shared" si="28"/>
        <v>16152722.770000001</v>
      </c>
      <c r="J88" s="87">
        <f t="shared" si="28"/>
        <v>13903209.33</v>
      </c>
      <c r="K88" s="87">
        <f t="shared" si="28"/>
        <v>13643364.660000002</v>
      </c>
      <c r="L88" s="87">
        <f t="shared" si="28"/>
        <v>13945703.959999999</v>
      </c>
      <c r="M88" s="87">
        <f t="shared" si="28"/>
        <v>12758863.639999997</v>
      </c>
      <c r="N88" s="87">
        <f t="shared" si="28"/>
        <v>23012872.800000004</v>
      </c>
      <c r="O88" s="87">
        <f t="shared" si="28"/>
        <v>39701290.910000004</v>
      </c>
      <c r="P88" s="90">
        <f>+D88+E88+F88+G88+H88+I88+J88+K88+L88+M88+N88+O88</f>
        <v>202225160.44999999</v>
      </c>
    </row>
    <row r="89" spans="1:16" x14ac:dyDescent="0.25">
      <c r="A89" s="5" t="s">
        <v>98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5"/>
      <c r="O89" s="5"/>
      <c r="P89" s="1"/>
    </row>
    <row r="90" spans="1:16" x14ac:dyDescent="0.25">
      <c r="A90" s="5" t="s">
        <v>113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5"/>
      <c r="O90" s="5"/>
    </row>
    <row r="91" spans="1:16" x14ac:dyDescent="0.25">
      <c r="A91" s="5" t="s">
        <v>114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5"/>
      <c r="O91" s="5"/>
    </row>
    <row r="92" spans="1:16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5"/>
      <c r="O92" s="5"/>
    </row>
    <row r="93" spans="1:16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5"/>
      <c r="O93" s="5"/>
    </row>
    <row r="94" spans="1:16" x14ac:dyDescent="0.25">
      <c r="A94" s="8" t="s">
        <v>91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5"/>
      <c r="O94" s="5"/>
    </row>
    <row r="95" spans="1:16" x14ac:dyDescent="0.25">
      <c r="A95" s="5" t="s">
        <v>93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5"/>
      <c r="O95" s="5"/>
    </row>
    <row r="96" spans="1:16" x14ac:dyDescent="0.25">
      <c r="A96" s="5" t="s">
        <v>94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5"/>
      <c r="O96" s="5"/>
    </row>
    <row r="97" spans="1:16" x14ac:dyDescent="0.25">
      <c r="A97" s="5" t="s">
        <v>92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5"/>
      <c r="O97" s="5"/>
    </row>
    <row r="98" spans="1:16" x14ac:dyDescent="0.25">
      <c r="A98" s="5" t="s">
        <v>95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5"/>
      <c r="O98" s="5"/>
    </row>
    <row r="99" spans="1:16" x14ac:dyDescent="0.25">
      <c r="A99" s="5" t="s">
        <v>96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  <c r="N99" s="5"/>
      <c r="O99" s="5"/>
    </row>
    <row r="100" spans="1:16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6"/>
      <c r="N100" s="5"/>
      <c r="O100" s="5"/>
    </row>
    <row r="101" spans="1:16" x14ac:dyDescent="0.25">
      <c r="A101" s="103" t="s">
        <v>111</v>
      </c>
      <c r="B101" s="103"/>
      <c r="C101" s="5"/>
      <c r="D101" s="5"/>
      <c r="E101" s="20"/>
      <c r="F101" s="102" t="s">
        <v>110</v>
      </c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</row>
    <row r="102" spans="1:16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  <c r="N102" s="5"/>
      <c r="O102" s="5"/>
    </row>
    <row r="103" spans="1:16" ht="36.75" customHeight="1" thickBot="1" x14ac:dyDescent="0.3">
      <c r="A103" s="105" t="s">
        <v>109</v>
      </c>
      <c r="B103" s="105"/>
      <c r="C103" s="105"/>
      <c r="D103" s="105"/>
      <c r="E103" s="5"/>
      <c r="F103" s="109"/>
      <c r="G103" s="109"/>
      <c r="H103" s="109"/>
      <c r="I103" s="94"/>
      <c r="J103" s="94"/>
      <c r="K103" s="105" t="s">
        <v>107</v>
      </c>
      <c r="L103" s="105"/>
      <c r="M103" s="105"/>
      <c r="N103" s="105"/>
      <c r="O103" s="105"/>
      <c r="P103" s="105"/>
    </row>
    <row r="104" spans="1:16" ht="15" customHeight="1" x14ac:dyDescent="0.25">
      <c r="A104" s="106" t="s">
        <v>105</v>
      </c>
      <c r="B104" s="106"/>
      <c r="C104" s="106"/>
      <c r="D104" s="106"/>
      <c r="E104" s="5"/>
      <c r="F104" s="93"/>
      <c r="G104" s="93"/>
      <c r="H104" s="93"/>
      <c r="I104" s="93"/>
      <c r="J104" s="93"/>
      <c r="K104" s="106" t="s">
        <v>108</v>
      </c>
      <c r="L104" s="106"/>
      <c r="M104" s="106"/>
      <c r="N104" s="106"/>
      <c r="O104" s="106"/>
      <c r="P104" s="106"/>
    </row>
    <row r="105" spans="1:16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5"/>
      <c r="O105" s="5"/>
    </row>
    <row r="106" spans="1:16" x14ac:dyDescent="0.25">
      <c r="A106" s="5"/>
      <c r="B106" s="5"/>
      <c r="C106" s="104"/>
      <c r="D106" s="104"/>
      <c r="E106" s="104"/>
      <c r="F106" s="104"/>
      <c r="G106" s="104"/>
      <c r="H106" s="104"/>
      <c r="I106" s="92"/>
      <c r="J106" s="5"/>
      <c r="K106" s="5"/>
      <c r="L106" s="5"/>
      <c r="M106" s="6"/>
      <c r="N106" s="5"/>
      <c r="O106" s="5"/>
    </row>
    <row r="107" spans="1:16" ht="15" customHeight="1" x14ac:dyDescent="0.25">
      <c r="A107" s="5"/>
      <c r="B107" s="5"/>
      <c r="C107" s="107" t="s">
        <v>106</v>
      </c>
      <c r="D107" s="107"/>
      <c r="E107" s="107"/>
      <c r="F107" s="107"/>
      <c r="G107" s="107"/>
      <c r="H107" s="107"/>
      <c r="I107" s="107"/>
      <c r="J107" s="107"/>
      <c r="K107" s="5"/>
      <c r="L107" s="5"/>
      <c r="M107" s="6"/>
      <c r="N107" s="5"/>
      <c r="O107" s="5"/>
    </row>
    <row r="108" spans="1:16" ht="15.75" thickBot="1" x14ac:dyDescent="0.3">
      <c r="A108" s="19"/>
      <c r="B108" s="19"/>
      <c r="C108" s="105"/>
      <c r="D108" s="105"/>
      <c r="E108" s="105"/>
      <c r="F108" s="105"/>
      <c r="G108" s="105"/>
      <c r="H108" s="105"/>
      <c r="I108" s="105"/>
      <c r="J108" s="105"/>
      <c r="K108" s="19"/>
      <c r="L108" s="19"/>
      <c r="M108" s="19"/>
      <c r="N108" s="19"/>
      <c r="O108" s="19"/>
      <c r="P108" s="19"/>
    </row>
    <row r="109" spans="1:16" ht="15" customHeight="1" x14ac:dyDescent="0.25">
      <c r="A109" s="20"/>
      <c r="B109" s="20"/>
      <c r="C109" s="108" t="s">
        <v>104</v>
      </c>
      <c r="D109" s="108"/>
      <c r="E109" s="108"/>
      <c r="F109" s="108"/>
      <c r="G109" s="108"/>
      <c r="H109" s="108"/>
      <c r="I109" s="108"/>
      <c r="J109" s="108"/>
      <c r="K109" s="20"/>
      <c r="L109" s="20"/>
      <c r="M109" s="20"/>
      <c r="N109" s="20"/>
      <c r="O109" s="20"/>
      <c r="P109" s="20"/>
    </row>
    <row r="110" spans="1:16" ht="20.25" customHeight="1" x14ac:dyDescent="0.25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</row>
    <row r="111" spans="1:16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4"/>
      <c r="N111" s="3"/>
      <c r="O111" s="3"/>
    </row>
    <row r="112" spans="1:16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4"/>
      <c r="N112" s="3"/>
      <c r="O112" s="3"/>
    </row>
    <row r="113" spans="1:15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4"/>
      <c r="N113" s="3"/>
      <c r="O113" s="3"/>
    </row>
    <row r="114" spans="1:15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"/>
      <c r="N114" s="3"/>
      <c r="O114" s="3"/>
    </row>
    <row r="115" spans="1:15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4"/>
      <c r="N115" s="3"/>
      <c r="O115" s="3"/>
    </row>
    <row r="116" spans="1:15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4"/>
      <c r="N116" s="3"/>
      <c r="O116" s="3"/>
    </row>
    <row r="117" spans="1:15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4"/>
      <c r="N117" s="3"/>
      <c r="O117" s="3"/>
    </row>
    <row r="118" spans="1:15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4"/>
      <c r="N118" s="3"/>
      <c r="O118" s="3"/>
    </row>
    <row r="119" spans="1:15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4"/>
      <c r="N119" s="3"/>
      <c r="O119" s="3"/>
    </row>
    <row r="120" spans="1:15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3"/>
      <c r="O120" s="3"/>
    </row>
    <row r="121" spans="1:15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4"/>
      <c r="N121" s="3"/>
      <c r="O121" s="3"/>
    </row>
    <row r="122" spans="1:15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4"/>
      <c r="N122" s="3"/>
      <c r="O122" s="3"/>
    </row>
    <row r="123" spans="1:15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4"/>
      <c r="N123" s="3"/>
      <c r="O123" s="3"/>
    </row>
    <row r="124" spans="1:15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4"/>
      <c r="N124" s="3"/>
      <c r="O124" s="3"/>
    </row>
    <row r="125" spans="1:15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4"/>
      <c r="N125" s="3"/>
      <c r="O125" s="3"/>
    </row>
    <row r="126" spans="1:15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4"/>
      <c r="N126" s="3"/>
      <c r="O126" s="3"/>
    </row>
  </sheetData>
  <mergeCells count="20">
    <mergeCell ref="A8:P8"/>
    <mergeCell ref="A9:P9"/>
    <mergeCell ref="A6:P6"/>
    <mergeCell ref="A110:O110"/>
    <mergeCell ref="A101:B101"/>
    <mergeCell ref="C106:E106"/>
    <mergeCell ref="F101:P101"/>
    <mergeCell ref="F106:H106"/>
    <mergeCell ref="A103:D103"/>
    <mergeCell ref="A104:D104"/>
    <mergeCell ref="C107:J108"/>
    <mergeCell ref="C109:J109"/>
    <mergeCell ref="K103:P103"/>
    <mergeCell ref="K104:P104"/>
    <mergeCell ref="F103:H103"/>
    <mergeCell ref="A4:P4"/>
    <mergeCell ref="A5:P5"/>
    <mergeCell ref="E2:I2"/>
    <mergeCell ref="E3:I3"/>
    <mergeCell ref="A7:O7"/>
  </mergeCells>
  <printOptions horizontalCentered="1"/>
  <pageMargins left="0.12" right="0.2" top="0.74803149606299213" bottom="0.74803149606299213" header="0.31496062992125984" footer="0.31496062992125984"/>
  <pageSetup scale="5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 </vt:lpstr>
      <vt:lpstr>'Plantilla Ejecución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2024-01-17T13:47:08Z</cp:lastPrinted>
  <dcterms:created xsi:type="dcterms:W3CDTF">2018-04-17T18:57:16Z</dcterms:created>
  <dcterms:modified xsi:type="dcterms:W3CDTF">2024-01-17T13:47:11Z</dcterms:modified>
</cp:coreProperties>
</file>